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ckup\Bjorn\Dossiers\Programma leerlingenprognoses\Prognosemodel VO\Fusietoets\2016\"/>
    </mc:Choice>
  </mc:AlternateContent>
  <bookViews>
    <workbookView xWindow="0" yWindow="0" windowWidth="18000" windowHeight="16440"/>
  </bookViews>
  <sheets>
    <sheet name="Leerlingaantallen_Vo_2010_2035" sheetId="1" r:id="rId1"/>
  </sheets>
  <definedNames>
    <definedName name="_xlnm._FilterDatabase" localSheetId="0" hidden="1">Leerlingaantallen_Vo_2010_2035!$A$20:$K$672</definedName>
  </definedNames>
  <calcPr calcId="152511" calcOnSave="0"/>
</workbook>
</file>

<file path=xl/calcChain.xml><?xml version="1.0" encoding="utf-8"?>
<calcChain xmlns="http://schemas.openxmlformats.org/spreadsheetml/2006/main">
  <c r="S18" i="1" l="1"/>
  <c r="T19" i="1"/>
  <c r="T18" i="1"/>
  <c r="C8" i="1" l="1"/>
  <c r="AV671" i="1" l="1"/>
  <c r="AU671" i="1"/>
  <c r="AT671" i="1"/>
  <c r="AS671" i="1"/>
  <c r="AV670" i="1"/>
  <c r="AU670" i="1"/>
  <c r="AT670" i="1"/>
  <c r="AS670" i="1"/>
  <c r="AV669" i="1"/>
  <c r="AU669" i="1"/>
  <c r="AT669" i="1"/>
  <c r="AS669" i="1"/>
  <c r="AV668" i="1"/>
  <c r="AU668" i="1"/>
  <c r="AT668" i="1"/>
  <c r="AS668" i="1"/>
  <c r="AV667" i="1"/>
  <c r="AU667" i="1"/>
  <c r="AT667" i="1"/>
  <c r="AS667" i="1"/>
  <c r="AV666" i="1"/>
  <c r="AU666" i="1"/>
  <c r="AT666" i="1"/>
  <c r="AS666" i="1"/>
  <c r="AV665" i="1"/>
  <c r="AU665" i="1"/>
  <c r="AT665" i="1"/>
  <c r="AS665" i="1"/>
  <c r="AV664" i="1"/>
  <c r="AU664" i="1"/>
  <c r="AT664" i="1"/>
  <c r="AS664" i="1"/>
  <c r="AV663" i="1"/>
  <c r="AU663" i="1"/>
  <c r="AT663" i="1"/>
  <c r="AS663" i="1"/>
  <c r="AV662" i="1"/>
  <c r="AU662" i="1"/>
  <c r="AT662" i="1"/>
  <c r="AS662" i="1"/>
  <c r="AV661" i="1"/>
  <c r="AU661" i="1"/>
  <c r="AT661" i="1"/>
  <c r="AS661" i="1"/>
  <c r="AV660" i="1"/>
  <c r="AU660" i="1"/>
  <c r="AT660" i="1"/>
  <c r="AS660" i="1"/>
  <c r="AV659" i="1"/>
  <c r="AU659" i="1"/>
  <c r="AT659" i="1"/>
  <c r="AS659" i="1"/>
  <c r="AV658" i="1"/>
  <c r="AU658" i="1"/>
  <c r="AT658" i="1"/>
  <c r="AS658" i="1"/>
  <c r="AV657" i="1"/>
  <c r="AU657" i="1"/>
  <c r="AT657" i="1"/>
  <c r="AS657" i="1"/>
  <c r="AV656" i="1"/>
  <c r="AU656" i="1"/>
  <c r="AT656" i="1"/>
  <c r="AS656" i="1"/>
  <c r="AV655" i="1"/>
  <c r="AU655" i="1"/>
  <c r="AT655" i="1"/>
  <c r="AS655" i="1"/>
  <c r="AV654" i="1"/>
  <c r="AU654" i="1"/>
  <c r="AT654" i="1"/>
  <c r="AS654" i="1"/>
  <c r="AV653" i="1"/>
  <c r="AU653" i="1"/>
  <c r="AT653" i="1"/>
  <c r="AS653" i="1"/>
  <c r="AV652" i="1"/>
  <c r="AU652" i="1"/>
  <c r="AT652" i="1"/>
  <c r="AS652" i="1"/>
  <c r="AV651" i="1"/>
  <c r="AU651" i="1"/>
  <c r="AT651" i="1"/>
  <c r="AS651" i="1"/>
  <c r="AV650" i="1"/>
  <c r="AU650" i="1"/>
  <c r="AT650" i="1"/>
  <c r="AS650" i="1"/>
  <c r="AV649" i="1"/>
  <c r="AU649" i="1"/>
  <c r="AT649" i="1"/>
  <c r="AS649" i="1"/>
  <c r="AV648" i="1"/>
  <c r="AU648" i="1"/>
  <c r="AT648" i="1"/>
  <c r="AS648" i="1"/>
  <c r="AV647" i="1"/>
  <c r="AU647" i="1"/>
  <c r="AT647" i="1"/>
  <c r="AS647" i="1"/>
  <c r="AV646" i="1"/>
  <c r="AU646" i="1"/>
  <c r="AT646" i="1"/>
  <c r="AS646" i="1"/>
  <c r="AV645" i="1"/>
  <c r="AU645" i="1"/>
  <c r="AT645" i="1"/>
  <c r="AS645" i="1"/>
  <c r="AV644" i="1"/>
  <c r="AU644" i="1"/>
  <c r="AT644" i="1"/>
  <c r="AS644" i="1"/>
  <c r="AV643" i="1"/>
  <c r="AU643" i="1"/>
  <c r="AT643" i="1"/>
  <c r="AS643" i="1"/>
  <c r="AV642" i="1"/>
  <c r="AU642" i="1"/>
  <c r="AT642" i="1"/>
  <c r="AS642" i="1"/>
  <c r="AV641" i="1"/>
  <c r="AU641" i="1"/>
  <c r="AT641" i="1"/>
  <c r="AS641" i="1"/>
  <c r="AV640" i="1"/>
  <c r="AU640" i="1"/>
  <c r="AT640" i="1"/>
  <c r="AS640" i="1"/>
  <c r="AV639" i="1"/>
  <c r="AU639" i="1"/>
  <c r="AT639" i="1"/>
  <c r="AS639" i="1"/>
  <c r="AV638" i="1"/>
  <c r="AU638" i="1"/>
  <c r="AT638" i="1"/>
  <c r="AS638" i="1"/>
  <c r="AV637" i="1"/>
  <c r="AU637" i="1"/>
  <c r="AT637" i="1"/>
  <c r="AS637" i="1"/>
  <c r="AV636" i="1"/>
  <c r="AU636" i="1"/>
  <c r="AT636" i="1"/>
  <c r="AS636" i="1"/>
  <c r="AV635" i="1"/>
  <c r="AU635" i="1"/>
  <c r="AT635" i="1"/>
  <c r="AS635" i="1"/>
  <c r="AV634" i="1"/>
  <c r="AU634" i="1"/>
  <c r="AT634" i="1"/>
  <c r="AS634" i="1"/>
  <c r="AV633" i="1"/>
  <c r="AU633" i="1"/>
  <c r="AT633" i="1"/>
  <c r="AS633" i="1"/>
  <c r="AV632" i="1"/>
  <c r="AU632" i="1"/>
  <c r="AT632" i="1"/>
  <c r="AS632" i="1"/>
  <c r="AV631" i="1"/>
  <c r="AU631" i="1"/>
  <c r="AT631" i="1"/>
  <c r="AS631" i="1"/>
  <c r="AV630" i="1"/>
  <c r="AU630" i="1"/>
  <c r="AT630" i="1"/>
  <c r="AS630" i="1"/>
  <c r="AV629" i="1"/>
  <c r="AU629" i="1"/>
  <c r="AT629" i="1"/>
  <c r="AS629" i="1"/>
  <c r="AV628" i="1"/>
  <c r="AU628" i="1"/>
  <c r="AT628" i="1"/>
  <c r="AS628" i="1"/>
  <c r="AV627" i="1"/>
  <c r="AU627" i="1"/>
  <c r="AT627" i="1"/>
  <c r="AS627" i="1"/>
  <c r="AV626" i="1"/>
  <c r="AU626" i="1"/>
  <c r="AT626" i="1"/>
  <c r="AS626" i="1"/>
  <c r="AV625" i="1"/>
  <c r="AU625" i="1"/>
  <c r="AT625" i="1"/>
  <c r="AS625" i="1"/>
  <c r="AV624" i="1"/>
  <c r="AU624" i="1"/>
  <c r="AT624" i="1"/>
  <c r="AS624" i="1"/>
  <c r="AV623" i="1"/>
  <c r="AU623" i="1"/>
  <c r="AT623" i="1"/>
  <c r="AS623" i="1"/>
  <c r="AV622" i="1"/>
  <c r="AU622" i="1"/>
  <c r="AT622" i="1"/>
  <c r="AS622" i="1"/>
  <c r="AV621" i="1"/>
  <c r="AU621" i="1"/>
  <c r="AT621" i="1"/>
  <c r="AS621" i="1"/>
  <c r="AV620" i="1"/>
  <c r="AU620" i="1"/>
  <c r="AT620" i="1"/>
  <c r="AS620" i="1"/>
  <c r="AV619" i="1"/>
  <c r="AU619" i="1"/>
  <c r="AT619" i="1"/>
  <c r="AS619" i="1"/>
  <c r="AV618" i="1"/>
  <c r="AU618" i="1"/>
  <c r="AT618" i="1"/>
  <c r="AS618" i="1"/>
  <c r="AV617" i="1"/>
  <c r="AU617" i="1"/>
  <c r="AT617" i="1"/>
  <c r="AS617" i="1"/>
  <c r="AV616" i="1"/>
  <c r="AU616" i="1"/>
  <c r="AT616" i="1"/>
  <c r="AS616" i="1"/>
  <c r="AV615" i="1"/>
  <c r="AU615" i="1"/>
  <c r="AT615" i="1"/>
  <c r="AS615" i="1"/>
  <c r="AV614" i="1"/>
  <c r="AU614" i="1"/>
  <c r="AT614" i="1"/>
  <c r="AS614" i="1"/>
  <c r="AV613" i="1"/>
  <c r="AU613" i="1"/>
  <c r="AT613" i="1"/>
  <c r="AS613" i="1"/>
  <c r="AV612" i="1"/>
  <c r="AU612" i="1"/>
  <c r="AT612" i="1"/>
  <c r="AS612" i="1"/>
  <c r="AV611" i="1"/>
  <c r="AU611" i="1"/>
  <c r="AT611" i="1"/>
  <c r="AS611" i="1"/>
  <c r="AV610" i="1"/>
  <c r="AU610" i="1"/>
  <c r="AT610" i="1"/>
  <c r="AS610" i="1"/>
  <c r="AV609" i="1"/>
  <c r="AU609" i="1"/>
  <c r="AT609" i="1"/>
  <c r="AS609" i="1"/>
  <c r="AV608" i="1"/>
  <c r="AU608" i="1"/>
  <c r="AT608" i="1"/>
  <c r="AS608" i="1"/>
  <c r="AV607" i="1"/>
  <c r="AU607" i="1"/>
  <c r="AT607" i="1"/>
  <c r="AS607" i="1"/>
  <c r="AV606" i="1"/>
  <c r="AU606" i="1"/>
  <c r="AT606" i="1"/>
  <c r="AS606" i="1"/>
  <c r="AV605" i="1"/>
  <c r="AU605" i="1"/>
  <c r="AT605" i="1"/>
  <c r="AS605" i="1"/>
  <c r="AV604" i="1"/>
  <c r="AU604" i="1"/>
  <c r="AT604" i="1"/>
  <c r="AS604" i="1"/>
  <c r="AV603" i="1"/>
  <c r="AU603" i="1"/>
  <c r="AT603" i="1"/>
  <c r="AS603" i="1"/>
  <c r="AV602" i="1"/>
  <c r="AU602" i="1"/>
  <c r="AT602" i="1"/>
  <c r="AS602" i="1"/>
  <c r="AV601" i="1"/>
  <c r="AU601" i="1"/>
  <c r="AT601" i="1"/>
  <c r="AS601" i="1"/>
  <c r="AV600" i="1"/>
  <c r="AU600" i="1"/>
  <c r="AT600" i="1"/>
  <c r="AS600" i="1"/>
  <c r="AV599" i="1"/>
  <c r="AU599" i="1"/>
  <c r="AT599" i="1"/>
  <c r="AS599" i="1"/>
  <c r="AV598" i="1"/>
  <c r="AU598" i="1"/>
  <c r="AT598" i="1"/>
  <c r="AS598" i="1"/>
  <c r="AV597" i="1"/>
  <c r="AU597" i="1"/>
  <c r="AT597" i="1"/>
  <c r="AS597" i="1"/>
  <c r="AV596" i="1"/>
  <c r="AU596" i="1"/>
  <c r="AT596" i="1"/>
  <c r="AS596" i="1"/>
  <c r="AV595" i="1"/>
  <c r="AU595" i="1"/>
  <c r="AT595" i="1"/>
  <c r="AS595" i="1"/>
  <c r="AV594" i="1"/>
  <c r="AU594" i="1"/>
  <c r="AT594" i="1"/>
  <c r="AS594" i="1"/>
  <c r="AV593" i="1"/>
  <c r="AU593" i="1"/>
  <c r="AT593" i="1"/>
  <c r="AS593" i="1"/>
  <c r="AV592" i="1"/>
  <c r="AU592" i="1"/>
  <c r="AT592" i="1"/>
  <c r="AS592" i="1"/>
  <c r="AV591" i="1"/>
  <c r="AU591" i="1"/>
  <c r="AT591" i="1"/>
  <c r="AS591" i="1"/>
  <c r="AV590" i="1"/>
  <c r="AU590" i="1"/>
  <c r="AT590" i="1"/>
  <c r="AS590" i="1"/>
  <c r="AV589" i="1"/>
  <c r="AU589" i="1"/>
  <c r="AT589" i="1"/>
  <c r="AS589" i="1"/>
  <c r="AV588" i="1"/>
  <c r="AU588" i="1"/>
  <c r="AT588" i="1"/>
  <c r="AS588" i="1"/>
  <c r="AV587" i="1"/>
  <c r="AU587" i="1"/>
  <c r="AT587" i="1"/>
  <c r="AS587" i="1"/>
  <c r="AV586" i="1"/>
  <c r="AU586" i="1"/>
  <c r="AT586" i="1"/>
  <c r="AS586" i="1"/>
  <c r="AV585" i="1"/>
  <c r="AU585" i="1"/>
  <c r="AT585" i="1"/>
  <c r="AS585" i="1"/>
  <c r="AV584" i="1"/>
  <c r="AU584" i="1"/>
  <c r="AT584" i="1"/>
  <c r="AS584" i="1"/>
  <c r="AV583" i="1"/>
  <c r="AU583" i="1"/>
  <c r="AT583" i="1"/>
  <c r="AS583" i="1"/>
  <c r="AV582" i="1"/>
  <c r="AU582" i="1"/>
  <c r="AT582" i="1"/>
  <c r="AS582" i="1"/>
  <c r="AV581" i="1"/>
  <c r="AU581" i="1"/>
  <c r="AT581" i="1"/>
  <c r="AS581" i="1"/>
  <c r="AV580" i="1"/>
  <c r="AU580" i="1"/>
  <c r="AT580" i="1"/>
  <c r="AS580" i="1"/>
  <c r="AV579" i="1"/>
  <c r="AU579" i="1"/>
  <c r="AT579" i="1"/>
  <c r="AS579" i="1"/>
  <c r="AV578" i="1"/>
  <c r="AU578" i="1"/>
  <c r="AT578" i="1"/>
  <c r="AS578" i="1"/>
  <c r="AV577" i="1"/>
  <c r="AU577" i="1"/>
  <c r="AT577" i="1"/>
  <c r="AS577" i="1"/>
  <c r="AV576" i="1"/>
  <c r="AU576" i="1"/>
  <c r="AT576" i="1"/>
  <c r="AS576" i="1"/>
  <c r="AV575" i="1"/>
  <c r="AU575" i="1"/>
  <c r="AT575" i="1"/>
  <c r="AS575" i="1"/>
  <c r="AV574" i="1"/>
  <c r="AU574" i="1"/>
  <c r="AT574" i="1"/>
  <c r="AS574" i="1"/>
  <c r="AV573" i="1"/>
  <c r="AU573" i="1"/>
  <c r="AT573" i="1"/>
  <c r="AS573" i="1"/>
  <c r="AV572" i="1"/>
  <c r="AU572" i="1"/>
  <c r="AT572" i="1"/>
  <c r="AS572" i="1"/>
  <c r="AV571" i="1"/>
  <c r="AU571" i="1"/>
  <c r="AT571" i="1"/>
  <c r="AS571" i="1"/>
  <c r="AV570" i="1"/>
  <c r="AU570" i="1"/>
  <c r="AT570" i="1"/>
  <c r="AS570" i="1"/>
  <c r="AV569" i="1"/>
  <c r="AU569" i="1"/>
  <c r="AT569" i="1"/>
  <c r="AS569" i="1"/>
  <c r="AV568" i="1"/>
  <c r="AU568" i="1"/>
  <c r="AT568" i="1"/>
  <c r="AS568" i="1"/>
  <c r="AV567" i="1"/>
  <c r="AU567" i="1"/>
  <c r="AT567" i="1"/>
  <c r="AS567" i="1"/>
  <c r="AV566" i="1"/>
  <c r="AU566" i="1"/>
  <c r="AT566" i="1"/>
  <c r="AS566" i="1"/>
  <c r="AV565" i="1"/>
  <c r="AU565" i="1"/>
  <c r="AT565" i="1"/>
  <c r="AS565" i="1"/>
  <c r="AV564" i="1"/>
  <c r="AU564" i="1"/>
  <c r="AT564" i="1"/>
  <c r="AS564" i="1"/>
  <c r="AV563" i="1"/>
  <c r="AU563" i="1"/>
  <c r="AT563" i="1"/>
  <c r="AS563" i="1"/>
  <c r="AV562" i="1"/>
  <c r="AU562" i="1"/>
  <c r="AT562" i="1"/>
  <c r="AS562" i="1"/>
  <c r="AV561" i="1"/>
  <c r="AU561" i="1"/>
  <c r="AT561" i="1"/>
  <c r="AS561" i="1"/>
  <c r="AV560" i="1"/>
  <c r="AU560" i="1"/>
  <c r="AT560" i="1"/>
  <c r="AS560" i="1"/>
  <c r="AV559" i="1"/>
  <c r="AU559" i="1"/>
  <c r="AT559" i="1"/>
  <c r="AS559" i="1"/>
  <c r="AV558" i="1"/>
  <c r="AU558" i="1"/>
  <c r="AT558" i="1"/>
  <c r="AS558" i="1"/>
  <c r="AV557" i="1"/>
  <c r="AU557" i="1"/>
  <c r="AT557" i="1"/>
  <c r="AS557" i="1"/>
  <c r="AV556" i="1"/>
  <c r="AU556" i="1"/>
  <c r="AT556" i="1"/>
  <c r="AS556" i="1"/>
  <c r="AV555" i="1"/>
  <c r="AU555" i="1"/>
  <c r="AT555" i="1"/>
  <c r="AS555" i="1"/>
  <c r="AV554" i="1"/>
  <c r="AU554" i="1"/>
  <c r="AT554" i="1"/>
  <c r="AS554" i="1"/>
  <c r="AV553" i="1"/>
  <c r="AU553" i="1"/>
  <c r="AT553" i="1"/>
  <c r="AS553" i="1"/>
  <c r="AV552" i="1"/>
  <c r="AU552" i="1"/>
  <c r="AT552" i="1"/>
  <c r="AS552" i="1"/>
  <c r="AV551" i="1"/>
  <c r="AU551" i="1"/>
  <c r="AT551" i="1"/>
  <c r="AS551" i="1"/>
  <c r="AV550" i="1"/>
  <c r="AU550" i="1"/>
  <c r="AT550" i="1"/>
  <c r="AS550" i="1"/>
  <c r="AV549" i="1"/>
  <c r="AU549" i="1"/>
  <c r="AT549" i="1"/>
  <c r="AS549" i="1"/>
  <c r="AV548" i="1"/>
  <c r="AU548" i="1"/>
  <c r="AT548" i="1"/>
  <c r="AS548" i="1"/>
  <c r="AV547" i="1"/>
  <c r="AU547" i="1"/>
  <c r="AT547" i="1"/>
  <c r="AS547" i="1"/>
  <c r="AV546" i="1"/>
  <c r="AU546" i="1"/>
  <c r="AT546" i="1"/>
  <c r="AS546" i="1"/>
  <c r="AV545" i="1"/>
  <c r="AU545" i="1"/>
  <c r="AT545" i="1"/>
  <c r="AS545" i="1"/>
  <c r="AV544" i="1"/>
  <c r="AU544" i="1"/>
  <c r="AT544" i="1"/>
  <c r="AS544" i="1"/>
  <c r="AV543" i="1"/>
  <c r="AU543" i="1"/>
  <c r="AT543" i="1"/>
  <c r="AS543" i="1"/>
  <c r="AV542" i="1"/>
  <c r="AU542" i="1"/>
  <c r="AT542" i="1"/>
  <c r="AS542" i="1"/>
  <c r="AV541" i="1"/>
  <c r="AU541" i="1"/>
  <c r="AT541" i="1"/>
  <c r="AS541" i="1"/>
  <c r="AV540" i="1"/>
  <c r="AU540" i="1"/>
  <c r="AT540" i="1"/>
  <c r="AS540" i="1"/>
  <c r="AV539" i="1"/>
  <c r="AU539" i="1"/>
  <c r="AT539" i="1"/>
  <c r="AS539" i="1"/>
  <c r="AV538" i="1"/>
  <c r="AU538" i="1"/>
  <c r="AT538" i="1"/>
  <c r="AS538" i="1"/>
  <c r="AV537" i="1"/>
  <c r="AU537" i="1"/>
  <c r="AT537" i="1"/>
  <c r="AS537" i="1"/>
  <c r="AV536" i="1"/>
  <c r="AU536" i="1"/>
  <c r="AT536" i="1"/>
  <c r="AS536" i="1"/>
  <c r="AV535" i="1"/>
  <c r="AU535" i="1"/>
  <c r="AT535" i="1"/>
  <c r="AS535" i="1"/>
  <c r="AV534" i="1"/>
  <c r="AU534" i="1"/>
  <c r="AT534" i="1"/>
  <c r="AS534" i="1"/>
  <c r="AV533" i="1"/>
  <c r="AU533" i="1"/>
  <c r="AT533" i="1"/>
  <c r="AS533" i="1"/>
  <c r="AV532" i="1"/>
  <c r="AU532" i="1"/>
  <c r="AT532" i="1"/>
  <c r="AS532" i="1"/>
  <c r="AV531" i="1"/>
  <c r="AU531" i="1"/>
  <c r="AT531" i="1"/>
  <c r="AS531" i="1"/>
  <c r="AV530" i="1"/>
  <c r="AU530" i="1"/>
  <c r="AT530" i="1"/>
  <c r="AS530" i="1"/>
  <c r="AV529" i="1"/>
  <c r="AU529" i="1"/>
  <c r="AT529" i="1"/>
  <c r="AS529" i="1"/>
  <c r="AV528" i="1"/>
  <c r="AU528" i="1"/>
  <c r="AT528" i="1"/>
  <c r="AS528" i="1"/>
  <c r="AV527" i="1"/>
  <c r="AU527" i="1"/>
  <c r="AT527" i="1"/>
  <c r="AS527" i="1"/>
  <c r="AV526" i="1"/>
  <c r="AU526" i="1"/>
  <c r="AT526" i="1"/>
  <c r="AS526" i="1"/>
  <c r="AV525" i="1"/>
  <c r="AU525" i="1"/>
  <c r="AT525" i="1"/>
  <c r="AS525" i="1"/>
  <c r="AV524" i="1"/>
  <c r="AU524" i="1"/>
  <c r="AT524" i="1"/>
  <c r="AS524" i="1"/>
  <c r="AV523" i="1"/>
  <c r="AU523" i="1"/>
  <c r="AT523" i="1"/>
  <c r="AS523" i="1"/>
  <c r="AV522" i="1"/>
  <c r="AU522" i="1"/>
  <c r="AT522" i="1"/>
  <c r="AS522" i="1"/>
  <c r="AV521" i="1"/>
  <c r="AU521" i="1"/>
  <c r="AT521" i="1"/>
  <c r="AS521" i="1"/>
  <c r="AV520" i="1"/>
  <c r="AU520" i="1"/>
  <c r="AT520" i="1"/>
  <c r="AS520" i="1"/>
  <c r="AV519" i="1"/>
  <c r="AU519" i="1"/>
  <c r="AT519" i="1"/>
  <c r="AS519" i="1"/>
  <c r="AV518" i="1"/>
  <c r="AU518" i="1"/>
  <c r="AT518" i="1"/>
  <c r="AS518" i="1"/>
  <c r="AV517" i="1"/>
  <c r="AU517" i="1"/>
  <c r="AT517" i="1"/>
  <c r="AS517" i="1"/>
  <c r="AV516" i="1"/>
  <c r="AU516" i="1"/>
  <c r="AT516" i="1"/>
  <c r="AS516" i="1"/>
  <c r="AV515" i="1"/>
  <c r="AU515" i="1"/>
  <c r="AT515" i="1"/>
  <c r="AS515" i="1"/>
  <c r="AV514" i="1"/>
  <c r="AU514" i="1"/>
  <c r="AT514" i="1"/>
  <c r="AS514" i="1"/>
  <c r="AV513" i="1"/>
  <c r="AU513" i="1"/>
  <c r="AT513" i="1"/>
  <c r="AS513" i="1"/>
  <c r="AV512" i="1"/>
  <c r="AU512" i="1"/>
  <c r="AT512" i="1"/>
  <c r="AS512" i="1"/>
  <c r="AV511" i="1"/>
  <c r="AU511" i="1"/>
  <c r="AT511" i="1"/>
  <c r="AS511" i="1"/>
  <c r="AV510" i="1"/>
  <c r="AU510" i="1"/>
  <c r="AT510" i="1"/>
  <c r="AS510" i="1"/>
  <c r="AV509" i="1"/>
  <c r="AU509" i="1"/>
  <c r="AT509" i="1"/>
  <c r="AS509" i="1"/>
  <c r="AV508" i="1"/>
  <c r="AU508" i="1"/>
  <c r="AT508" i="1"/>
  <c r="AS508" i="1"/>
  <c r="AV507" i="1"/>
  <c r="AU507" i="1"/>
  <c r="AT507" i="1"/>
  <c r="AS507" i="1"/>
  <c r="AV506" i="1"/>
  <c r="AU506" i="1"/>
  <c r="AT506" i="1"/>
  <c r="AS506" i="1"/>
  <c r="AV505" i="1"/>
  <c r="AU505" i="1"/>
  <c r="AT505" i="1"/>
  <c r="AS505" i="1"/>
  <c r="AV504" i="1"/>
  <c r="AU504" i="1"/>
  <c r="AT504" i="1"/>
  <c r="AS504" i="1"/>
  <c r="AV503" i="1"/>
  <c r="AU503" i="1"/>
  <c r="AT503" i="1"/>
  <c r="AS503" i="1"/>
  <c r="AV502" i="1"/>
  <c r="AU502" i="1"/>
  <c r="AT502" i="1"/>
  <c r="AS502" i="1"/>
  <c r="AV501" i="1"/>
  <c r="AU501" i="1"/>
  <c r="AT501" i="1"/>
  <c r="AS501" i="1"/>
  <c r="AV500" i="1"/>
  <c r="AU500" i="1"/>
  <c r="AT500" i="1"/>
  <c r="AS500" i="1"/>
  <c r="AV499" i="1"/>
  <c r="AU499" i="1"/>
  <c r="AT499" i="1"/>
  <c r="AS499" i="1"/>
  <c r="AV498" i="1"/>
  <c r="AU498" i="1"/>
  <c r="AT498" i="1"/>
  <c r="AS498" i="1"/>
  <c r="AV497" i="1"/>
  <c r="AU497" i="1"/>
  <c r="AT497" i="1"/>
  <c r="AS497" i="1"/>
  <c r="AV496" i="1"/>
  <c r="AU496" i="1"/>
  <c r="AT496" i="1"/>
  <c r="AS496" i="1"/>
  <c r="AV495" i="1"/>
  <c r="AU495" i="1"/>
  <c r="AT495" i="1"/>
  <c r="AS495" i="1"/>
  <c r="AV494" i="1"/>
  <c r="AU494" i="1"/>
  <c r="AT494" i="1"/>
  <c r="AS494" i="1"/>
  <c r="AV493" i="1"/>
  <c r="AU493" i="1"/>
  <c r="AT493" i="1"/>
  <c r="AS493" i="1"/>
  <c r="AV492" i="1"/>
  <c r="AU492" i="1"/>
  <c r="AT492" i="1"/>
  <c r="AS492" i="1"/>
  <c r="AV491" i="1"/>
  <c r="AU491" i="1"/>
  <c r="AT491" i="1"/>
  <c r="AS491" i="1"/>
  <c r="AV490" i="1"/>
  <c r="AU490" i="1"/>
  <c r="AT490" i="1"/>
  <c r="AS490" i="1"/>
  <c r="AV489" i="1"/>
  <c r="AU489" i="1"/>
  <c r="AT489" i="1"/>
  <c r="AS489" i="1"/>
  <c r="AV488" i="1"/>
  <c r="AU488" i="1"/>
  <c r="AT488" i="1"/>
  <c r="AS488" i="1"/>
  <c r="AV487" i="1"/>
  <c r="AU487" i="1"/>
  <c r="AT487" i="1"/>
  <c r="AS487" i="1"/>
  <c r="AV486" i="1"/>
  <c r="AU486" i="1"/>
  <c r="AT486" i="1"/>
  <c r="AS486" i="1"/>
  <c r="AV485" i="1"/>
  <c r="AU485" i="1"/>
  <c r="AT485" i="1"/>
  <c r="AS485" i="1"/>
  <c r="AV484" i="1"/>
  <c r="AU484" i="1"/>
  <c r="AT484" i="1"/>
  <c r="AS484" i="1"/>
  <c r="AV483" i="1"/>
  <c r="AU483" i="1"/>
  <c r="AT483" i="1"/>
  <c r="AS483" i="1"/>
  <c r="AV482" i="1"/>
  <c r="AU482" i="1"/>
  <c r="AT482" i="1"/>
  <c r="AS482" i="1"/>
  <c r="AV481" i="1"/>
  <c r="AU481" i="1"/>
  <c r="AT481" i="1"/>
  <c r="AS481" i="1"/>
  <c r="AV480" i="1"/>
  <c r="AU480" i="1"/>
  <c r="AT480" i="1"/>
  <c r="AS480" i="1"/>
  <c r="AV479" i="1"/>
  <c r="AU479" i="1"/>
  <c r="AT479" i="1"/>
  <c r="AS479" i="1"/>
  <c r="AV478" i="1"/>
  <c r="AU478" i="1"/>
  <c r="AT478" i="1"/>
  <c r="AS478" i="1"/>
  <c r="AV477" i="1"/>
  <c r="AU477" i="1"/>
  <c r="AT477" i="1"/>
  <c r="AS477" i="1"/>
  <c r="AV476" i="1"/>
  <c r="AU476" i="1"/>
  <c r="AT476" i="1"/>
  <c r="AS476" i="1"/>
  <c r="AV475" i="1"/>
  <c r="AU475" i="1"/>
  <c r="AT475" i="1"/>
  <c r="AS475" i="1"/>
  <c r="AV474" i="1"/>
  <c r="AU474" i="1"/>
  <c r="AT474" i="1"/>
  <c r="AS474" i="1"/>
  <c r="AV473" i="1"/>
  <c r="AU473" i="1"/>
  <c r="AT473" i="1"/>
  <c r="AS473" i="1"/>
  <c r="AV472" i="1"/>
  <c r="AU472" i="1"/>
  <c r="AT472" i="1"/>
  <c r="AS472" i="1"/>
  <c r="AV471" i="1"/>
  <c r="AU471" i="1"/>
  <c r="AT471" i="1"/>
  <c r="AS471" i="1"/>
  <c r="AV470" i="1"/>
  <c r="AU470" i="1"/>
  <c r="AT470" i="1"/>
  <c r="AS470" i="1"/>
  <c r="AV469" i="1"/>
  <c r="AU469" i="1"/>
  <c r="AT469" i="1"/>
  <c r="AS469" i="1"/>
  <c r="AV468" i="1"/>
  <c r="AU468" i="1"/>
  <c r="AT468" i="1"/>
  <c r="AS468" i="1"/>
  <c r="AV467" i="1"/>
  <c r="AU467" i="1"/>
  <c r="AT467" i="1"/>
  <c r="AS467" i="1"/>
  <c r="AV466" i="1"/>
  <c r="AU466" i="1"/>
  <c r="AT466" i="1"/>
  <c r="AS466" i="1"/>
  <c r="AV465" i="1"/>
  <c r="AU465" i="1"/>
  <c r="AT465" i="1"/>
  <c r="AS465" i="1"/>
  <c r="AV464" i="1"/>
  <c r="AU464" i="1"/>
  <c r="AT464" i="1"/>
  <c r="AS464" i="1"/>
  <c r="AV463" i="1"/>
  <c r="AU463" i="1"/>
  <c r="AT463" i="1"/>
  <c r="AS463" i="1"/>
  <c r="AV462" i="1"/>
  <c r="AU462" i="1"/>
  <c r="AT462" i="1"/>
  <c r="AS462" i="1"/>
  <c r="AV461" i="1"/>
  <c r="AU461" i="1"/>
  <c r="AT461" i="1"/>
  <c r="AS461" i="1"/>
  <c r="AV460" i="1"/>
  <c r="AU460" i="1"/>
  <c r="AT460" i="1"/>
  <c r="AS460" i="1"/>
  <c r="AV459" i="1"/>
  <c r="AU459" i="1"/>
  <c r="AT459" i="1"/>
  <c r="AS459" i="1"/>
  <c r="AV458" i="1"/>
  <c r="AU458" i="1"/>
  <c r="AT458" i="1"/>
  <c r="AS458" i="1"/>
  <c r="AV457" i="1"/>
  <c r="AU457" i="1"/>
  <c r="AT457" i="1"/>
  <c r="AS457" i="1"/>
  <c r="AV456" i="1"/>
  <c r="AU456" i="1"/>
  <c r="AT456" i="1"/>
  <c r="AS456" i="1"/>
  <c r="AV455" i="1"/>
  <c r="AU455" i="1"/>
  <c r="AT455" i="1"/>
  <c r="AS455" i="1"/>
  <c r="AV454" i="1"/>
  <c r="AU454" i="1"/>
  <c r="AT454" i="1"/>
  <c r="AS454" i="1"/>
  <c r="AV453" i="1"/>
  <c r="AU453" i="1"/>
  <c r="AT453" i="1"/>
  <c r="AS453" i="1"/>
  <c r="AV452" i="1"/>
  <c r="AU452" i="1"/>
  <c r="AT452" i="1"/>
  <c r="AS452" i="1"/>
  <c r="AV451" i="1"/>
  <c r="AU451" i="1"/>
  <c r="AT451" i="1"/>
  <c r="AS451" i="1"/>
  <c r="AV450" i="1"/>
  <c r="AU450" i="1"/>
  <c r="AT450" i="1"/>
  <c r="AS450" i="1"/>
  <c r="AV449" i="1"/>
  <c r="AU449" i="1"/>
  <c r="AT449" i="1"/>
  <c r="AS449" i="1"/>
  <c r="AV448" i="1"/>
  <c r="AU448" i="1"/>
  <c r="AT448" i="1"/>
  <c r="AS448" i="1"/>
  <c r="AV447" i="1"/>
  <c r="AU447" i="1"/>
  <c r="AT447" i="1"/>
  <c r="AS447" i="1"/>
  <c r="AV446" i="1"/>
  <c r="AU446" i="1"/>
  <c r="AT446" i="1"/>
  <c r="AS446" i="1"/>
  <c r="AV445" i="1"/>
  <c r="AU445" i="1"/>
  <c r="AT445" i="1"/>
  <c r="AS445" i="1"/>
  <c r="AV444" i="1"/>
  <c r="AU444" i="1"/>
  <c r="AT444" i="1"/>
  <c r="AS444" i="1"/>
  <c r="AV443" i="1"/>
  <c r="AU443" i="1"/>
  <c r="AT443" i="1"/>
  <c r="AS443" i="1"/>
  <c r="AV442" i="1"/>
  <c r="AU442" i="1"/>
  <c r="AT442" i="1"/>
  <c r="AS442" i="1"/>
  <c r="AV441" i="1"/>
  <c r="AU441" i="1"/>
  <c r="AT441" i="1"/>
  <c r="AS441" i="1"/>
  <c r="AV440" i="1"/>
  <c r="AU440" i="1"/>
  <c r="AT440" i="1"/>
  <c r="AS440" i="1"/>
  <c r="AV439" i="1"/>
  <c r="AU439" i="1"/>
  <c r="AT439" i="1"/>
  <c r="AS439" i="1"/>
  <c r="AV438" i="1"/>
  <c r="AU438" i="1"/>
  <c r="AT438" i="1"/>
  <c r="AS438" i="1"/>
  <c r="AV437" i="1"/>
  <c r="AU437" i="1"/>
  <c r="AT437" i="1"/>
  <c r="AS437" i="1"/>
  <c r="AV436" i="1"/>
  <c r="AU436" i="1"/>
  <c r="AT436" i="1"/>
  <c r="AS436" i="1"/>
  <c r="AV435" i="1"/>
  <c r="AU435" i="1"/>
  <c r="AT435" i="1"/>
  <c r="AS435" i="1"/>
  <c r="AV434" i="1"/>
  <c r="AU434" i="1"/>
  <c r="AT434" i="1"/>
  <c r="AS434" i="1"/>
  <c r="AV433" i="1"/>
  <c r="AU433" i="1"/>
  <c r="AT433" i="1"/>
  <c r="AS433" i="1"/>
  <c r="AV432" i="1"/>
  <c r="AU432" i="1"/>
  <c r="AT432" i="1"/>
  <c r="AS432" i="1"/>
  <c r="AV431" i="1"/>
  <c r="AU431" i="1"/>
  <c r="AT431" i="1"/>
  <c r="AS431" i="1"/>
  <c r="AV430" i="1"/>
  <c r="AU430" i="1"/>
  <c r="AT430" i="1"/>
  <c r="AS430" i="1"/>
  <c r="AV429" i="1"/>
  <c r="AU429" i="1"/>
  <c r="AT429" i="1"/>
  <c r="AS429" i="1"/>
  <c r="AV428" i="1"/>
  <c r="AU428" i="1"/>
  <c r="AT428" i="1"/>
  <c r="AS428" i="1"/>
  <c r="AV427" i="1"/>
  <c r="AU427" i="1"/>
  <c r="AT427" i="1"/>
  <c r="AS427" i="1"/>
  <c r="AV426" i="1"/>
  <c r="AU426" i="1"/>
  <c r="AT426" i="1"/>
  <c r="AS426" i="1"/>
  <c r="AV425" i="1"/>
  <c r="AU425" i="1"/>
  <c r="AT425" i="1"/>
  <c r="AS425" i="1"/>
  <c r="AV424" i="1"/>
  <c r="AU424" i="1"/>
  <c r="AT424" i="1"/>
  <c r="AS424" i="1"/>
  <c r="AV423" i="1"/>
  <c r="AU423" i="1"/>
  <c r="AT423" i="1"/>
  <c r="AS423" i="1"/>
  <c r="AV422" i="1"/>
  <c r="AU422" i="1"/>
  <c r="AT422" i="1"/>
  <c r="AS422" i="1"/>
  <c r="AV421" i="1"/>
  <c r="AU421" i="1"/>
  <c r="AT421" i="1"/>
  <c r="AS421" i="1"/>
  <c r="AV420" i="1"/>
  <c r="AU420" i="1"/>
  <c r="AT420" i="1"/>
  <c r="AS420" i="1"/>
  <c r="AV419" i="1"/>
  <c r="AU419" i="1"/>
  <c r="AT419" i="1"/>
  <c r="AS419" i="1"/>
  <c r="AV418" i="1"/>
  <c r="AU418" i="1"/>
  <c r="AT418" i="1"/>
  <c r="AS418" i="1"/>
  <c r="AV417" i="1"/>
  <c r="AU417" i="1"/>
  <c r="AT417" i="1"/>
  <c r="AS417" i="1"/>
  <c r="AV416" i="1"/>
  <c r="AU416" i="1"/>
  <c r="AT416" i="1"/>
  <c r="AS416" i="1"/>
  <c r="AV415" i="1"/>
  <c r="AU415" i="1"/>
  <c r="AT415" i="1"/>
  <c r="AS415" i="1"/>
  <c r="AV414" i="1"/>
  <c r="AU414" i="1"/>
  <c r="AT414" i="1"/>
  <c r="AS414" i="1"/>
  <c r="AV413" i="1"/>
  <c r="AU413" i="1"/>
  <c r="AT413" i="1"/>
  <c r="AS413" i="1"/>
  <c r="AV412" i="1"/>
  <c r="AU412" i="1"/>
  <c r="AT412" i="1"/>
  <c r="AS412" i="1"/>
  <c r="AV411" i="1"/>
  <c r="AU411" i="1"/>
  <c r="AT411" i="1"/>
  <c r="AS411" i="1"/>
  <c r="AV410" i="1"/>
  <c r="AU410" i="1"/>
  <c r="AT410" i="1"/>
  <c r="AS410" i="1"/>
  <c r="AV409" i="1"/>
  <c r="AU409" i="1"/>
  <c r="AT409" i="1"/>
  <c r="AS409" i="1"/>
  <c r="AV408" i="1"/>
  <c r="AU408" i="1"/>
  <c r="AT408" i="1"/>
  <c r="AS408" i="1"/>
  <c r="AV407" i="1"/>
  <c r="AU407" i="1"/>
  <c r="AT407" i="1"/>
  <c r="AS407" i="1"/>
  <c r="AV406" i="1"/>
  <c r="AU406" i="1"/>
  <c r="AT406" i="1"/>
  <c r="AS406" i="1"/>
  <c r="AV405" i="1"/>
  <c r="AU405" i="1"/>
  <c r="AT405" i="1"/>
  <c r="AS405" i="1"/>
  <c r="AV404" i="1"/>
  <c r="AU404" i="1"/>
  <c r="AT404" i="1"/>
  <c r="AS404" i="1"/>
  <c r="AV403" i="1"/>
  <c r="AU403" i="1"/>
  <c r="AT403" i="1"/>
  <c r="AS403" i="1"/>
  <c r="AV402" i="1"/>
  <c r="AU402" i="1"/>
  <c r="AT402" i="1"/>
  <c r="AS402" i="1"/>
  <c r="AV401" i="1"/>
  <c r="AU401" i="1"/>
  <c r="AT401" i="1"/>
  <c r="AS401" i="1"/>
  <c r="AV400" i="1"/>
  <c r="AU400" i="1"/>
  <c r="AT400" i="1"/>
  <c r="AS400" i="1"/>
  <c r="AV399" i="1"/>
  <c r="AU399" i="1"/>
  <c r="AT399" i="1"/>
  <c r="AS399" i="1"/>
  <c r="AV398" i="1"/>
  <c r="AU398" i="1"/>
  <c r="AT398" i="1"/>
  <c r="AS398" i="1"/>
  <c r="AV397" i="1"/>
  <c r="AU397" i="1"/>
  <c r="AT397" i="1"/>
  <c r="AS397" i="1"/>
  <c r="AV396" i="1"/>
  <c r="AU396" i="1"/>
  <c r="AT396" i="1"/>
  <c r="AS396" i="1"/>
  <c r="AV395" i="1"/>
  <c r="AU395" i="1"/>
  <c r="AT395" i="1"/>
  <c r="AS395" i="1"/>
  <c r="AV394" i="1"/>
  <c r="AU394" i="1"/>
  <c r="AT394" i="1"/>
  <c r="AS394" i="1"/>
  <c r="AV393" i="1"/>
  <c r="AU393" i="1"/>
  <c r="AT393" i="1"/>
  <c r="AS393" i="1"/>
  <c r="AV392" i="1"/>
  <c r="AU392" i="1"/>
  <c r="AT392" i="1"/>
  <c r="AS392" i="1"/>
  <c r="AV391" i="1"/>
  <c r="AU391" i="1"/>
  <c r="AT391" i="1"/>
  <c r="AS391" i="1"/>
  <c r="AV390" i="1"/>
  <c r="AU390" i="1"/>
  <c r="AT390" i="1"/>
  <c r="AS390" i="1"/>
  <c r="AV389" i="1"/>
  <c r="AU389" i="1"/>
  <c r="AT389" i="1"/>
  <c r="AS389" i="1"/>
  <c r="AV388" i="1"/>
  <c r="AU388" i="1"/>
  <c r="AT388" i="1"/>
  <c r="AS388" i="1"/>
  <c r="AV387" i="1"/>
  <c r="AU387" i="1"/>
  <c r="AT387" i="1"/>
  <c r="AS387" i="1"/>
  <c r="AV386" i="1"/>
  <c r="AU386" i="1"/>
  <c r="AT386" i="1"/>
  <c r="AS386" i="1"/>
  <c r="AV385" i="1"/>
  <c r="AU385" i="1"/>
  <c r="AT385" i="1"/>
  <c r="AS385" i="1"/>
  <c r="AV384" i="1"/>
  <c r="AU384" i="1"/>
  <c r="AT384" i="1"/>
  <c r="AS384" i="1"/>
  <c r="AV383" i="1"/>
  <c r="AU383" i="1"/>
  <c r="AT383" i="1"/>
  <c r="AS383" i="1"/>
  <c r="AV382" i="1"/>
  <c r="AU382" i="1"/>
  <c r="AT382" i="1"/>
  <c r="AS382" i="1"/>
  <c r="AV381" i="1"/>
  <c r="AU381" i="1"/>
  <c r="AT381" i="1"/>
  <c r="AS381" i="1"/>
  <c r="AV380" i="1"/>
  <c r="AU380" i="1"/>
  <c r="AT380" i="1"/>
  <c r="AS380" i="1"/>
  <c r="AV379" i="1"/>
  <c r="AU379" i="1"/>
  <c r="AT379" i="1"/>
  <c r="AS379" i="1"/>
  <c r="AV378" i="1"/>
  <c r="AU378" i="1"/>
  <c r="AT378" i="1"/>
  <c r="AS378" i="1"/>
  <c r="AV377" i="1"/>
  <c r="AU377" i="1"/>
  <c r="AT377" i="1"/>
  <c r="AS377" i="1"/>
  <c r="AV376" i="1"/>
  <c r="AU376" i="1"/>
  <c r="AT376" i="1"/>
  <c r="AS376" i="1"/>
  <c r="AV375" i="1"/>
  <c r="AU375" i="1"/>
  <c r="AT375" i="1"/>
  <c r="AS375" i="1"/>
  <c r="AV374" i="1"/>
  <c r="AU374" i="1"/>
  <c r="AT374" i="1"/>
  <c r="AS374" i="1"/>
  <c r="AV373" i="1"/>
  <c r="AU373" i="1"/>
  <c r="AT373" i="1"/>
  <c r="AS373" i="1"/>
  <c r="AV372" i="1"/>
  <c r="AU372" i="1"/>
  <c r="AT372" i="1"/>
  <c r="AS372" i="1"/>
  <c r="AV371" i="1"/>
  <c r="AU371" i="1"/>
  <c r="AT371" i="1"/>
  <c r="AS371" i="1"/>
  <c r="AV370" i="1"/>
  <c r="AU370" i="1"/>
  <c r="AT370" i="1"/>
  <c r="AS370" i="1"/>
  <c r="AV369" i="1"/>
  <c r="AU369" i="1"/>
  <c r="AT369" i="1"/>
  <c r="AS369" i="1"/>
  <c r="AV368" i="1"/>
  <c r="AU368" i="1"/>
  <c r="AT368" i="1"/>
  <c r="AS368" i="1"/>
  <c r="AV367" i="1"/>
  <c r="AU367" i="1"/>
  <c r="AT367" i="1"/>
  <c r="AS367" i="1"/>
  <c r="AV366" i="1"/>
  <c r="AU366" i="1"/>
  <c r="AT366" i="1"/>
  <c r="AS366" i="1"/>
  <c r="AV365" i="1"/>
  <c r="AU365" i="1"/>
  <c r="AT365" i="1"/>
  <c r="AS365" i="1"/>
  <c r="AV364" i="1"/>
  <c r="AU364" i="1"/>
  <c r="AT364" i="1"/>
  <c r="AS364" i="1"/>
  <c r="AV363" i="1"/>
  <c r="AU363" i="1"/>
  <c r="AT363" i="1"/>
  <c r="AS363" i="1"/>
  <c r="AV362" i="1"/>
  <c r="AU362" i="1"/>
  <c r="AT362" i="1"/>
  <c r="AS362" i="1"/>
  <c r="AV361" i="1"/>
  <c r="AU361" i="1"/>
  <c r="AT361" i="1"/>
  <c r="AS361" i="1"/>
  <c r="AV360" i="1"/>
  <c r="AU360" i="1"/>
  <c r="AT360" i="1"/>
  <c r="AS360" i="1"/>
  <c r="AV359" i="1"/>
  <c r="AU359" i="1"/>
  <c r="AT359" i="1"/>
  <c r="AS359" i="1"/>
  <c r="AV358" i="1"/>
  <c r="AU358" i="1"/>
  <c r="AT358" i="1"/>
  <c r="AS358" i="1"/>
  <c r="AV357" i="1"/>
  <c r="AU357" i="1"/>
  <c r="AT357" i="1"/>
  <c r="AS357" i="1"/>
  <c r="AV356" i="1"/>
  <c r="AU356" i="1"/>
  <c r="AT356" i="1"/>
  <c r="AS356" i="1"/>
  <c r="AV355" i="1"/>
  <c r="AU355" i="1"/>
  <c r="AT355" i="1"/>
  <c r="AS355" i="1"/>
  <c r="AV354" i="1"/>
  <c r="AU354" i="1"/>
  <c r="AT354" i="1"/>
  <c r="AS354" i="1"/>
  <c r="AV353" i="1"/>
  <c r="AU353" i="1"/>
  <c r="AT353" i="1"/>
  <c r="AS353" i="1"/>
  <c r="AV352" i="1"/>
  <c r="AU352" i="1"/>
  <c r="AT352" i="1"/>
  <c r="AS352" i="1"/>
  <c r="AV351" i="1"/>
  <c r="AU351" i="1"/>
  <c r="AT351" i="1"/>
  <c r="AS351" i="1"/>
  <c r="AV350" i="1"/>
  <c r="AU350" i="1"/>
  <c r="AT350" i="1"/>
  <c r="AS350" i="1"/>
  <c r="AV349" i="1"/>
  <c r="AU349" i="1"/>
  <c r="AT349" i="1"/>
  <c r="AS349" i="1"/>
  <c r="AV348" i="1"/>
  <c r="AU348" i="1"/>
  <c r="AT348" i="1"/>
  <c r="AS348" i="1"/>
  <c r="AV347" i="1"/>
  <c r="AU347" i="1"/>
  <c r="AT347" i="1"/>
  <c r="AS347" i="1"/>
  <c r="AV346" i="1"/>
  <c r="AU346" i="1"/>
  <c r="AT346" i="1"/>
  <c r="AS346" i="1"/>
  <c r="AV345" i="1"/>
  <c r="AU345" i="1"/>
  <c r="AT345" i="1"/>
  <c r="AS345" i="1"/>
  <c r="AV344" i="1"/>
  <c r="AU344" i="1"/>
  <c r="AT344" i="1"/>
  <c r="AS344" i="1"/>
  <c r="AV343" i="1"/>
  <c r="AU343" i="1"/>
  <c r="AT343" i="1"/>
  <c r="AS343" i="1"/>
  <c r="AV342" i="1"/>
  <c r="AU342" i="1"/>
  <c r="AT342" i="1"/>
  <c r="AS342" i="1"/>
  <c r="AV341" i="1"/>
  <c r="AU341" i="1"/>
  <c r="AT341" i="1"/>
  <c r="AS341" i="1"/>
  <c r="AV340" i="1"/>
  <c r="AU340" i="1"/>
  <c r="AT340" i="1"/>
  <c r="AS340" i="1"/>
  <c r="AV339" i="1"/>
  <c r="AU339" i="1"/>
  <c r="AT339" i="1"/>
  <c r="AS339" i="1"/>
  <c r="AV338" i="1"/>
  <c r="AU338" i="1"/>
  <c r="AT338" i="1"/>
  <c r="AS338" i="1"/>
  <c r="AV337" i="1"/>
  <c r="AU337" i="1"/>
  <c r="AT337" i="1"/>
  <c r="AS337" i="1"/>
  <c r="AV336" i="1"/>
  <c r="AU336" i="1"/>
  <c r="AT336" i="1"/>
  <c r="AS336" i="1"/>
  <c r="AV335" i="1"/>
  <c r="AU335" i="1"/>
  <c r="AT335" i="1"/>
  <c r="AS335" i="1"/>
  <c r="AV334" i="1"/>
  <c r="AU334" i="1"/>
  <c r="AT334" i="1"/>
  <c r="AS334" i="1"/>
  <c r="AV333" i="1"/>
  <c r="AU333" i="1"/>
  <c r="AT333" i="1"/>
  <c r="AS333" i="1"/>
  <c r="AV332" i="1"/>
  <c r="AU332" i="1"/>
  <c r="AT332" i="1"/>
  <c r="AS332" i="1"/>
  <c r="AV331" i="1"/>
  <c r="AU331" i="1"/>
  <c r="AT331" i="1"/>
  <c r="AS331" i="1"/>
  <c r="AV330" i="1"/>
  <c r="AU330" i="1"/>
  <c r="AT330" i="1"/>
  <c r="AS330" i="1"/>
  <c r="AV329" i="1"/>
  <c r="AU329" i="1"/>
  <c r="AT329" i="1"/>
  <c r="AS329" i="1"/>
  <c r="AV328" i="1"/>
  <c r="AU328" i="1"/>
  <c r="AT328" i="1"/>
  <c r="AS328" i="1"/>
  <c r="AV327" i="1"/>
  <c r="AU327" i="1"/>
  <c r="AT327" i="1"/>
  <c r="AS327" i="1"/>
  <c r="AV326" i="1"/>
  <c r="AU326" i="1"/>
  <c r="AT326" i="1"/>
  <c r="AS326" i="1"/>
  <c r="AV325" i="1"/>
  <c r="AU325" i="1"/>
  <c r="AT325" i="1"/>
  <c r="AS325" i="1"/>
  <c r="AV324" i="1"/>
  <c r="AU324" i="1"/>
  <c r="AT324" i="1"/>
  <c r="AS324" i="1"/>
  <c r="AV323" i="1"/>
  <c r="AU323" i="1"/>
  <c r="AT323" i="1"/>
  <c r="AS323" i="1"/>
  <c r="AV322" i="1"/>
  <c r="AU322" i="1"/>
  <c r="AT322" i="1"/>
  <c r="AS322" i="1"/>
  <c r="AV321" i="1"/>
  <c r="AU321" i="1"/>
  <c r="AT321" i="1"/>
  <c r="AS321" i="1"/>
  <c r="AV320" i="1"/>
  <c r="AU320" i="1"/>
  <c r="AT320" i="1"/>
  <c r="AS320" i="1"/>
  <c r="AV319" i="1"/>
  <c r="AU319" i="1"/>
  <c r="AT319" i="1"/>
  <c r="AS319" i="1"/>
  <c r="AV318" i="1"/>
  <c r="AU318" i="1"/>
  <c r="AT318" i="1"/>
  <c r="AS318" i="1"/>
  <c r="AV317" i="1"/>
  <c r="AU317" i="1"/>
  <c r="AT317" i="1"/>
  <c r="AS317" i="1"/>
  <c r="AV316" i="1"/>
  <c r="AU316" i="1"/>
  <c r="AT316" i="1"/>
  <c r="AS316" i="1"/>
  <c r="AV315" i="1"/>
  <c r="AU315" i="1"/>
  <c r="AT315" i="1"/>
  <c r="AS315" i="1"/>
  <c r="AV314" i="1"/>
  <c r="AU314" i="1"/>
  <c r="AT314" i="1"/>
  <c r="AS314" i="1"/>
  <c r="AV313" i="1"/>
  <c r="AU313" i="1"/>
  <c r="AT313" i="1"/>
  <c r="AS313" i="1"/>
  <c r="AV312" i="1"/>
  <c r="AU312" i="1"/>
  <c r="AT312" i="1"/>
  <c r="AS312" i="1"/>
  <c r="AV311" i="1"/>
  <c r="AU311" i="1"/>
  <c r="AT311" i="1"/>
  <c r="AS311" i="1"/>
  <c r="AV310" i="1"/>
  <c r="AU310" i="1"/>
  <c r="AT310" i="1"/>
  <c r="AS310" i="1"/>
  <c r="AV309" i="1"/>
  <c r="AU309" i="1"/>
  <c r="AT309" i="1"/>
  <c r="AS309" i="1"/>
  <c r="AV308" i="1"/>
  <c r="AU308" i="1"/>
  <c r="AT308" i="1"/>
  <c r="AS308" i="1"/>
  <c r="AV307" i="1"/>
  <c r="AU307" i="1"/>
  <c r="AT307" i="1"/>
  <c r="AS307" i="1"/>
  <c r="AV306" i="1"/>
  <c r="AU306" i="1"/>
  <c r="AT306" i="1"/>
  <c r="AS306" i="1"/>
  <c r="AV305" i="1"/>
  <c r="AU305" i="1"/>
  <c r="AT305" i="1"/>
  <c r="AS305" i="1"/>
  <c r="AV304" i="1"/>
  <c r="AU304" i="1"/>
  <c r="AT304" i="1"/>
  <c r="AS304" i="1"/>
  <c r="AV303" i="1"/>
  <c r="AU303" i="1"/>
  <c r="AT303" i="1"/>
  <c r="AS303" i="1"/>
  <c r="AV302" i="1"/>
  <c r="AU302" i="1"/>
  <c r="AT302" i="1"/>
  <c r="AS302" i="1"/>
  <c r="AV301" i="1"/>
  <c r="AU301" i="1"/>
  <c r="AT301" i="1"/>
  <c r="AS301" i="1"/>
  <c r="AV300" i="1"/>
  <c r="AU300" i="1"/>
  <c r="AT300" i="1"/>
  <c r="AS300" i="1"/>
  <c r="AV299" i="1"/>
  <c r="AU299" i="1"/>
  <c r="AT299" i="1"/>
  <c r="AS299" i="1"/>
  <c r="AV298" i="1"/>
  <c r="AU298" i="1"/>
  <c r="AT298" i="1"/>
  <c r="AS298" i="1"/>
  <c r="AV297" i="1"/>
  <c r="AU297" i="1"/>
  <c r="AT297" i="1"/>
  <c r="AS297" i="1"/>
  <c r="AV296" i="1"/>
  <c r="AU296" i="1"/>
  <c r="AT296" i="1"/>
  <c r="AS296" i="1"/>
  <c r="AV295" i="1"/>
  <c r="AU295" i="1"/>
  <c r="AT295" i="1"/>
  <c r="AS295" i="1"/>
  <c r="AV294" i="1"/>
  <c r="AU294" i="1"/>
  <c r="AT294" i="1"/>
  <c r="AS294" i="1"/>
  <c r="AV293" i="1"/>
  <c r="AU293" i="1"/>
  <c r="AT293" i="1"/>
  <c r="AS293" i="1"/>
  <c r="AV292" i="1"/>
  <c r="AU292" i="1"/>
  <c r="AT292" i="1"/>
  <c r="AS292" i="1"/>
  <c r="AV291" i="1"/>
  <c r="AU291" i="1"/>
  <c r="AT291" i="1"/>
  <c r="AS291" i="1"/>
  <c r="AV290" i="1"/>
  <c r="AU290" i="1"/>
  <c r="AT290" i="1"/>
  <c r="AS290" i="1"/>
  <c r="AV289" i="1"/>
  <c r="AU289" i="1"/>
  <c r="AT289" i="1"/>
  <c r="AS289" i="1"/>
  <c r="AV288" i="1"/>
  <c r="AU288" i="1"/>
  <c r="AT288" i="1"/>
  <c r="AS288" i="1"/>
  <c r="AV287" i="1"/>
  <c r="AU287" i="1"/>
  <c r="AT287" i="1"/>
  <c r="AS287" i="1"/>
  <c r="AV286" i="1"/>
  <c r="AU286" i="1"/>
  <c r="AT286" i="1"/>
  <c r="AS286" i="1"/>
  <c r="AV285" i="1"/>
  <c r="AU285" i="1"/>
  <c r="AT285" i="1"/>
  <c r="AS285" i="1"/>
  <c r="AV284" i="1"/>
  <c r="AU284" i="1"/>
  <c r="AT284" i="1"/>
  <c r="AS284" i="1"/>
  <c r="AV283" i="1"/>
  <c r="AU283" i="1"/>
  <c r="AT283" i="1"/>
  <c r="AS283" i="1"/>
  <c r="AV282" i="1"/>
  <c r="AU282" i="1"/>
  <c r="AT282" i="1"/>
  <c r="AS282" i="1"/>
  <c r="AV281" i="1"/>
  <c r="AU281" i="1"/>
  <c r="AT281" i="1"/>
  <c r="AS281" i="1"/>
  <c r="AV280" i="1"/>
  <c r="AU280" i="1"/>
  <c r="AT280" i="1"/>
  <c r="AS280" i="1"/>
  <c r="AV279" i="1"/>
  <c r="AU279" i="1"/>
  <c r="AT279" i="1"/>
  <c r="AS279" i="1"/>
  <c r="AV278" i="1"/>
  <c r="AU278" i="1"/>
  <c r="AT278" i="1"/>
  <c r="AS278" i="1"/>
  <c r="AV277" i="1"/>
  <c r="AU277" i="1"/>
  <c r="AT277" i="1"/>
  <c r="AS277" i="1"/>
  <c r="AV276" i="1"/>
  <c r="AU276" i="1"/>
  <c r="AT276" i="1"/>
  <c r="AS276" i="1"/>
  <c r="AV275" i="1"/>
  <c r="AU275" i="1"/>
  <c r="AT275" i="1"/>
  <c r="AS275" i="1"/>
  <c r="AV274" i="1"/>
  <c r="AU274" i="1"/>
  <c r="AT274" i="1"/>
  <c r="AS274" i="1"/>
  <c r="AV273" i="1"/>
  <c r="AU273" i="1"/>
  <c r="AT273" i="1"/>
  <c r="AS273" i="1"/>
  <c r="AV272" i="1"/>
  <c r="AU272" i="1"/>
  <c r="AT272" i="1"/>
  <c r="AS272" i="1"/>
  <c r="AV271" i="1"/>
  <c r="AU271" i="1"/>
  <c r="AT271" i="1"/>
  <c r="AS271" i="1"/>
  <c r="AV270" i="1"/>
  <c r="AU270" i="1"/>
  <c r="AT270" i="1"/>
  <c r="AS270" i="1"/>
  <c r="AV269" i="1"/>
  <c r="AU269" i="1"/>
  <c r="AT269" i="1"/>
  <c r="AS269" i="1"/>
  <c r="AV268" i="1"/>
  <c r="AU268" i="1"/>
  <c r="AT268" i="1"/>
  <c r="AS268" i="1"/>
  <c r="AV267" i="1"/>
  <c r="AU267" i="1"/>
  <c r="AT267" i="1"/>
  <c r="AS267" i="1"/>
  <c r="AV266" i="1"/>
  <c r="AU266" i="1"/>
  <c r="AT266" i="1"/>
  <c r="AS266" i="1"/>
  <c r="AV265" i="1"/>
  <c r="AU265" i="1"/>
  <c r="AT265" i="1"/>
  <c r="AS265" i="1"/>
  <c r="AV264" i="1"/>
  <c r="AU264" i="1"/>
  <c r="AT264" i="1"/>
  <c r="AS264" i="1"/>
  <c r="AV263" i="1"/>
  <c r="AU263" i="1"/>
  <c r="AT263" i="1"/>
  <c r="AS263" i="1"/>
  <c r="AV262" i="1"/>
  <c r="AU262" i="1"/>
  <c r="AT262" i="1"/>
  <c r="AS262" i="1"/>
  <c r="AV261" i="1"/>
  <c r="AU261" i="1"/>
  <c r="AT261" i="1"/>
  <c r="AS261" i="1"/>
  <c r="AV260" i="1"/>
  <c r="AU260" i="1"/>
  <c r="AT260" i="1"/>
  <c r="AS260" i="1"/>
  <c r="AV259" i="1"/>
  <c r="AU259" i="1"/>
  <c r="AT259" i="1"/>
  <c r="AS259" i="1"/>
  <c r="AV258" i="1"/>
  <c r="AU258" i="1"/>
  <c r="AT258" i="1"/>
  <c r="AS258" i="1"/>
  <c r="AV257" i="1"/>
  <c r="AU257" i="1"/>
  <c r="AT257" i="1"/>
  <c r="AS257" i="1"/>
  <c r="AV256" i="1"/>
  <c r="AU256" i="1"/>
  <c r="AT256" i="1"/>
  <c r="AS256" i="1"/>
  <c r="AV255" i="1"/>
  <c r="AU255" i="1"/>
  <c r="AT255" i="1"/>
  <c r="AS255" i="1"/>
  <c r="AV254" i="1"/>
  <c r="AU254" i="1"/>
  <c r="AT254" i="1"/>
  <c r="AS254" i="1"/>
  <c r="AV253" i="1"/>
  <c r="AU253" i="1"/>
  <c r="AT253" i="1"/>
  <c r="AS253" i="1"/>
  <c r="AV252" i="1"/>
  <c r="AU252" i="1"/>
  <c r="AT252" i="1"/>
  <c r="AS252" i="1"/>
  <c r="AV251" i="1"/>
  <c r="AU251" i="1"/>
  <c r="AT251" i="1"/>
  <c r="AS251" i="1"/>
  <c r="AV250" i="1"/>
  <c r="AU250" i="1"/>
  <c r="AT250" i="1"/>
  <c r="AS250" i="1"/>
  <c r="AV249" i="1"/>
  <c r="AU249" i="1"/>
  <c r="AT249" i="1"/>
  <c r="AS249" i="1"/>
  <c r="AV248" i="1"/>
  <c r="AU248" i="1"/>
  <c r="AT248" i="1"/>
  <c r="AS248" i="1"/>
  <c r="AV247" i="1"/>
  <c r="AU247" i="1"/>
  <c r="AT247" i="1"/>
  <c r="AS247" i="1"/>
  <c r="AV246" i="1"/>
  <c r="AU246" i="1"/>
  <c r="AT246" i="1"/>
  <c r="AS246" i="1"/>
  <c r="AV245" i="1"/>
  <c r="AU245" i="1"/>
  <c r="AT245" i="1"/>
  <c r="AS245" i="1"/>
  <c r="AV244" i="1"/>
  <c r="AU244" i="1"/>
  <c r="AT244" i="1"/>
  <c r="AS244" i="1"/>
  <c r="AV243" i="1"/>
  <c r="AU243" i="1"/>
  <c r="AT243" i="1"/>
  <c r="AS243" i="1"/>
  <c r="AV242" i="1"/>
  <c r="AU242" i="1"/>
  <c r="AT242" i="1"/>
  <c r="AS242" i="1"/>
  <c r="AV241" i="1"/>
  <c r="AU241" i="1"/>
  <c r="AT241" i="1"/>
  <c r="AS241" i="1"/>
  <c r="AV240" i="1"/>
  <c r="AU240" i="1"/>
  <c r="AT240" i="1"/>
  <c r="AS240" i="1"/>
  <c r="AV239" i="1"/>
  <c r="AU239" i="1"/>
  <c r="AT239" i="1"/>
  <c r="AS239" i="1"/>
  <c r="AV238" i="1"/>
  <c r="AU238" i="1"/>
  <c r="AT238" i="1"/>
  <c r="AS238" i="1"/>
  <c r="AV237" i="1"/>
  <c r="AU237" i="1"/>
  <c r="AT237" i="1"/>
  <c r="AS237" i="1"/>
  <c r="AV236" i="1"/>
  <c r="AU236" i="1"/>
  <c r="AT236" i="1"/>
  <c r="AS236" i="1"/>
  <c r="AV235" i="1"/>
  <c r="AU235" i="1"/>
  <c r="AT235" i="1"/>
  <c r="AS235" i="1"/>
  <c r="AV234" i="1"/>
  <c r="AU234" i="1"/>
  <c r="AT234" i="1"/>
  <c r="AS234" i="1"/>
  <c r="AV233" i="1"/>
  <c r="AU233" i="1"/>
  <c r="AT233" i="1"/>
  <c r="AS233" i="1"/>
  <c r="AV232" i="1"/>
  <c r="AU232" i="1"/>
  <c r="AT232" i="1"/>
  <c r="AS232" i="1"/>
  <c r="AV231" i="1"/>
  <c r="AU231" i="1"/>
  <c r="AT231" i="1"/>
  <c r="AS231" i="1"/>
  <c r="AV230" i="1"/>
  <c r="AU230" i="1"/>
  <c r="AT230" i="1"/>
  <c r="AS230" i="1"/>
  <c r="AV229" i="1"/>
  <c r="AU229" i="1"/>
  <c r="AT229" i="1"/>
  <c r="AS229" i="1"/>
  <c r="AV228" i="1"/>
  <c r="AU228" i="1"/>
  <c r="AT228" i="1"/>
  <c r="AS228" i="1"/>
  <c r="AV227" i="1"/>
  <c r="AU227" i="1"/>
  <c r="AT227" i="1"/>
  <c r="AS227" i="1"/>
  <c r="AV226" i="1"/>
  <c r="AU226" i="1"/>
  <c r="AT226" i="1"/>
  <c r="AS226" i="1"/>
  <c r="AV225" i="1"/>
  <c r="AU225" i="1"/>
  <c r="AT225" i="1"/>
  <c r="AS225" i="1"/>
  <c r="AV224" i="1"/>
  <c r="AU224" i="1"/>
  <c r="AT224" i="1"/>
  <c r="AS224" i="1"/>
  <c r="AV223" i="1"/>
  <c r="AU223" i="1"/>
  <c r="AT223" i="1"/>
  <c r="AS223" i="1"/>
  <c r="AV222" i="1"/>
  <c r="AU222" i="1"/>
  <c r="AT222" i="1"/>
  <c r="AS222" i="1"/>
  <c r="AV221" i="1"/>
  <c r="AU221" i="1"/>
  <c r="AT221" i="1"/>
  <c r="AS221" i="1"/>
  <c r="AV220" i="1"/>
  <c r="AU220" i="1"/>
  <c r="AT220" i="1"/>
  <c r="AS220" i="1"/>
  <c r="AV219" i="1"/>
  <c r="AU219" i="1"/>
  <c r="AT219" i="1"/>
  <c r="AS219" i="1"/>
  <c r="AV218" i="1"/>
  <c r="AU218" i="1"/>
  <c r="AT218" i="1"/>
  <c r="AS218" i="1"/>
  <c r="AV217" i="1"/>
  <c r="AU217" i="1"/>
  <c r="AT217" i="1"/>
  <c r="AS217" i="1"/>
  <c r="AV216" i="1"/>
  <c r="AU216" i="1"/>
  <c r="AT216" i="1"/>
  <c r="AS216" i="1"/>
  <c r="AV215" i="1"/>
  <c r="AU215" i="1"/>
  <c r="AT215" i="1"/>
  <c r="AS215" i="1"/>
  <c r="AV214" i="1"/>
  <c r="AU214" i="1"/>
  <c r="AT214" i="1"/>
  <c r="AS214" i="1"/>
  <c r="AV213" i="1"/>
  <c r="AU213" i="1"/>
  <c r="AT213" i="1"/>
  <c r="AS213" i="1"/>
  <c r="AV212" i="1"/>
  <c r="AU212" i="1"/>
  <c r="AT212" i="1"/>
  <c r="AS212" i="1"/>
  <c r="AV211" i="1"/>
  <c r="AU211" i="1"/>
  <c r="AT211" i="1"/>
  <c r="AS211" i="1"/>
  <c r="AV210" i="1"/>
  <c r="AU210" i="1"/>
  <c r="AT210" i="1"/>
  <c r="AS210" i="1"/>
  <c r="AV209" i="1"/>
  <c r="AU209" i="1"/>
  <c r="AT209" i="1"/>
  <c r="AS209" i="1"/>
  <c r="AV208" i="1"/>
  <c r="AU208" i="1"/>
  <c r="AT208" i="1"/>
  <c r="AS208" i="1"/>
  <c r="AV207" i="1"/>
  <c r="AU207" i="1"/>
  <c r="AT207" i="1"/>
  <c r="AS207" i="1"/>
  <c r="AV206" i="1"/>
  <c r="AU206" i="1"/>
  <c r="AT206" i="1"/>
  <c r="AS206" i="1"/>
  <c r="AV205" i="1"/>
  <c r="AU205" i="1"/>
  <c r="AT205" i="1"/>
  <c r="AS205" i="1"/>
  <c r="AV204" i="1"/>
  <c r="AU204" i="1"/>
  <c r="AT204" i="1"/>
  <c r="AS204" i="1"/>
  <c r="AV203" i="1"/>
  <c r="AU203" i="1"/>
  <c r="AT203" i="1"/>
  <c r="AS203" i="1"/>
  <c r="AV202" i="1"/>
  <c r="AU202" i="1"/>
  <c r="AT202" i="1"/>
  <c r="AS202" i="1"/>
  <c r="AV201" i="1"/>
  <c r="AU201" i="1"/>
  <c r="AT201" i="1"/>
  <c r="AS201" i="1"/>
  <c r="AV200" i="1"/>
  <c r="AU200" i="1"/>
  <c r="AT200" i="1"/>
  <c r="AS200" i="1"/>
  <c r="AV199" i="1"/>
  <c r="AU199" i="1"/>
  <c r="AT199" i="1"/>
  <c r="AS199" i="1"/>
  <c r="AV198" i="1"/>
  <c r="AU198" i="1"/>
  <c r="AT198" i="1"/>
  <c r="AS198" i="1"/>
  <c r="AV197" i="1"/>
  <c r="AU197" i="1"/>
  <c r="AT197" i="1"/>
  <c r="AS197" i="1"/>
  <c r="AV196" i="1"/>
  <c r="AU196" i="1"/>
  <c r="AT196" i="1"/>
  <c r="AS196" i="1"/>
  <c r="AV195" i="1"/>
  <c r="AU195" i="1"/>
  <c r="AT195" i="1"/>
  <c r="AS195" i="1"/>
  <c r="AV194" i="1"/>
  <c r="AU194" i="1"/>
  <c r="AT194" i="1"/>
  <c r="AS194" i="1"/>
  <c r="AV193" i="1"/>
  <c r="AU193" i="1"/>
  <c r="AT193" i="1"/>
  <c r="AS193" i="1"/>
  <c r="AV192" i="1"/>
  <c r="AU192" i="1"/>
  <c r="AT192" i="1"/>
  <c r="AS192" i="1"/>
  <c r="AV191" i="1"/>
  <c r="AU191" i="1"/>
  <c r="AT191" i="1"/>
  <c r="AS191" i="1"/>
  <c r="AV190" i="1"/>
  <c r="AU190" i="1"/>
  <c r="AT190" i="1"/>
  <c r="AS190" i="1"/>
  <c r="AV189" i="1"/>
  <c r="AU189" i="1"/>
  <c r="AT189" i="1"/>
  <c r="AS189" i="1"/>
  <c r="AV188" i="1"/>
  <c r="AU188" i="1"/>
  <c r="AT188" i="1"/>
  <c r="AS188" i="1"/>
  <c r="AV187" i="1"/>
  <c r="AU187" i="1"/>
  <c r="AT187" i="1"/>
  <c r="AS187" i="1"/>
  <c r="AV186" i="1"/>
  <c r="AU186" i="1"/>
  <c r="AT186" i="1"/>
  <c r="AS186" i="1"/>
  <c r="AV185" i="1"/>
  <c r="AU185" i="1"/>
  <c r="AT185" i="1"/>
  <c r="AS185" i="1"/>
  <c r="AV184" i="1"/>
  <c r="AU184" i="1"/>
  <c r="AT184" i="1"/>
  <c r="AS184" i="1"/>
  <c r="AV183" i="1"/>
  <c r="AU183" i="1"/>
  <c r="AT183" i="1"/>
  <c r="AS183" i="1"/>
  <c r="AV182" i="1"/>
  <c r="AU182" i="1"/>
  <c r="AT182" i="1"/>
  <c r="AS182" i="1"/>
  <c r="AV181" i="1"/>
  <c r="AU181" i="1"/>
  <c r="AT181" i="1"/>
  <c r="AS181" i="1"/>
  <c r="AV180" i="1"/>
  <c r="AU180" i="1"/>
  <c r="AT180" i="1"/>
  <c r="AS180" i="1"/>
  <c r="AV179" i="1"/>
  <c r="AU179" i="1"/>
  <c r="AT179" i="1"/>
  <c r="AS179" i="1"/>
  <c r="AV178" i="1"/>
  <c r="AU178" i="1"/>
  <c r="AT178" i="1"/>
  <c r="AS178" i="1"/>
  <c r="AV177" i="1"/>
  <c r="AU177" i="1"/>
  <c r="AT177" i="1"/>
  <c r="AS177" i="1"/>
  <c r="AV176" i="1"/>
  <c r="AU176" i="1"/>
  <c r="AT176" i="1"/>
  <c r="AS176" i="1"/>
  <c r="AV175" i="1"/>
  <c r="AU175" i="1"/>
  <c r="AT175" i="1"/>
  <c r="AS175" i="1"/>
  <c r="AV174" i="1"/>
  <c r="AU174" i="1"/>
  <c r="AT174" i="1"/>
  <c r="AS174" i="1"/>
  <c r="AV173" i="1"/>
  <c r="AU173" i="1"/>
  <c r="AT173" i="1"/>
  <c r="AS173" i="1"/>
  <c r="AV172" i="1"/>
  <c r="AU172" i="1"/>
  <c r="AT172" i="1"/>
  <c r="AS172" i="1"/>
  <c r="AV171" i="1"/>
  <c r="AU171" i="1"/>
  <c r="AT171" i="1"/>
  <c r="AS171" i="1"/>
  <c r="AV170" i="1"/>
  <c r="AU170" i="1"/>
  <c r="AT170" i="1"/>
  <c r="AS170" i="1"/>
  <c r="AV169" i="1"/>
  <c r="AU169" i="1"/>
  <c r="AT169" i="1"/>
  <c r="AS169" i="1"/>
  <c r="AV168" i="1"/>
  <c r="AU168" i="1"/>
  <c r="AT168" i="1"/>
  <c r="AS168" i="1"/>
  <c r="AV167" i="1"/>
  <c r="AU167" i="1"/>
  <c r="AT167" i="1"/>
  <c r="AS167" i="1"/>
  <c r="AV166" i="1"/>
  <c r="AU166" i="1"/>
  <c r="AT166" i="1"/>
  <c r="AS166" i="1"/>
  <c r="AV165" i="1"/>
  <c r="AU165" i="1"/>
  <c r="AT165" i="1"/>
  <c r="AS165" i="1"/>
  <c r="AV164" i="1"/>
  <c r="AU164" i="1"/>
  <c r="AT164" i="1"/>
  <c r="AS164" i="1"/>
  <c r="AV163" i="1"/>
  <c r="AU163" i="1"/>
  <c r="AT163" i="1"/>
  <c r="AS163" i="1"/>
  <c r="AV162" i="1"/>
  <c r="AU162" i="1"/>
  <c r="AT162" i="1"/>
  <c r="AS162" i="1"/>
  <c r="AV161" i="1"/>
  <c r="AU161" i="1"/>
  <c r="AT161" i="1"/>
  <c r="AS161" i="1"/>
  <c r="AV160" i="1"/>
  <c r="AU160" i="1"/>
  <c r="AT160" i="1"/>
  <c r="AS160" i="1"/>
  <c r="AV159" i="1"/>
  <c r="AU159" i="1"/>
  <c r="AT159" i="1"/>
  <c r="AS159" i="1"/>
  <c r="AV158" i="1"/>
  <c r="AU158" i="1"/>
  <c r="AT158" i="1"/>
  <c r="AS158" i="1"/>
  <c r="AV157" i="1"/>
  <c r="AU157" i="1"/>
  <c r="AT157" i="1"/>
  <c r="AS157" i="1"/>
  <c r="AV156" i="1"/>
  <c r="AU156" i="1"/>
  <c r="AT156" i="1"/>
  <c r="AS156" i="1"/>
  <c r="AV155" i="1"/>
  <c r="AU155" i="1"/>
  <c r="AT155" i="1"/>
  <c r="AS155" i="1"/>
  <c r="AV154" i="1"/>
  <c r="AU154" i="1"/>
  <c r="AT154" i="1"/>
  <c r="AS154" i="1"/>
  <c r="AV153" i="1"/>
  <c r="AU153" i="1"/>
  <c r="AT153" i="1"/>
  <c r="AS153" i="1"/>
  <c r="AV152" i="1"/>
  <c r="AU152" i="1"/>
  <c r="AT152" i="1"/>
  <c r="AS152" i="1"/>
  <c r="AV151" i="1"/>
  <c r="AU151" i="1"/>
  <c r="AT151" i="1"/>
  <c r="AS151" i="1"/>
  <c r="AV150" i="1"/>
  <c r="AU150" i="1"/>
  <c r="AT150" i="1"/>
  <c r="AS150" i="1"/>
  <c r="AV149" i="1"/>
  <c r="AU149" i="1"/>
  <c r="AT149" i="1"/>
  <c r="AS149" i="1"/>
  <c r="AV148" i="1"/>
  <c r="AU148" i="1"/>
  <c r="AT148" i="1"/>
  <c r="AS148" i="1"/>
  <c r="AV147" i="1"/>
  <c r="AU147" i="1"/>
  <c r="AT147" i="1"/>
  <c r="AS147" i="1"/>
  <c r="AV146" i="1"/>
  <c r="AU146" i="1"/>
  <c r="AT146" i="1"/>
  <c r="AS146" i="1"/>
  <c r="AV145" i="1"/>
  <c r="AU145" i="1"/>
  <c r="AT145" i="1"/>
  <c r="AS145" i="1"/>
  <c r="AV144" i="1"/>
  <c r="AU144" i="1"/>
  <c r="AT144" i="1"/>
  <c r="AS144" i="1"/>
  <c r="AV143" i="1"/>
  <c r="AU143" i="1"/>
  <c r="AT143" i="1"/>
  <c r="AS143" i="1"/>
  <c r="AV142" i="1"/>
  <c r="AU142" i="1"/>
  <c r="AT142" i="1"/>
  <c r="AS142" i="1"/>
  <c r="AV141" i="1"/>
  <c r="AU141" i="1"/>
  <c r="AT141" i="1"/>
  <c r="AS141" i="1"/>
  <c r="AV140" i="1"/>
  <c r="AU140" i="1"/>
  <c r="AT140" i="1"/>
  <c r="AS140" i="1"/>
  <c r="AV139" i="1"/>
  <c r="AU139" i="1"/>
  <c r="AT139" i="1"/>
  <c r="AS139" i="1"/>
  <c r="AV138" i="1"/>
  <c r="AU138" i="1"/>
  <c r="AT138" i="1"/>
  <c r="AS138" i="1"/>
  <c r="AV137" i="1"/>
  <c r="AU137" i="1"/>
  <c r="AT137" i="1"/>
  <c r="AS137" i="1"/>
  <c r="AV136" i="1"/>
  <c r="AU136" i="1"/>
  <c r="AT136" i="1"/>
  <c r="AS136" i="1"/>
  <c r="AV135" i="1"/>
  <c r="AU135" i="1"/>
  <c r="AT135" i="1"/>
  <c r="AS135" i="1"/>
  <c r="AV134" i="1"/>
  <c r="AU134" i="1"/>
  <c r="AT134" i="1"/>
  <c r="AS134" i="1"/>
  <c r="AV133" i="1"/>
  <c r="AU133" i="1"/>
  <c r="AT133" i="1"/>
  <c r="AS133" i="1"/>
  <c r="AV132" i="1"/>
  <c r="AU132" i="1"/>
  <c r="AT132" i="1"/>
  <c r="AS132" i="1"/>
  <c r="AV131" i="1"/>
  <c r="AU131" i="1"/>
  <c r="AT131" i="1"/>
  <c r="AS131" i="1"/>
  <c r="AV130" i="1"/>
  <c r="AU130" i="1"/>
  <c r="AT130" i="1"/>
  <c r="AS130" i="1"/>
  <c r="AV129" i="1"/>
  <c r="AU129" i="1"/>
  <c r="AT129" i="1"/>
  <c r="AS129" i="1"/>
  <c r="AV128" i="1"/>
  <c r="AU128" i="1"/>
  <c r="AT128" i="1"/>
  <c r="AS128" i="1"/>
  <c r="AV127" i="1"/>
  <c r="AU127" i="1"/>
  <c r="AT127" i="1"/>
  <c r="AS127" i="1"/>
  <c r="AV126" i="1"/>
  <c r="AU126" i="1"/>
  <c r="AT126" i="1"/>
  <c r="AS126" i="1"/>
  <c r="AV125" i="1"/>
  <c r="AU125" i="1"/>
  <c r="AT125" i="1"/>
  <c r="AS125" i="1"/>
  <c r="AV124" i="1"/>
  <c r="AU124" i="1"/>
  <c r="AT124" i="1"/>
  <c r="AS124" i="1"/>
  <c r="AV123" i="1"/>
  <c r="AU123" i="1"/>
  <c r="AT123" i="1"/>
  <c r="AS123" i="1"/>
  <c r="AV122" i="1"/>
  <c r="AU122" i="1"/>
  <c r="AT122" i="1"/>
  <c r="AS122" i="1"/>
  <c r="AV121" i="1"/>
  <c r="AU121" i="1"/>
  <c r="AT121" i="1"/>
  <c r="AS121" i="1"/>
  <c r="AV120" i="1"/>
  <c r="AU120" i="1"/>
  <c r="AT120" i="1"/>
  <c r="AS120" i="1"/>
  <c r="AV119" i="1"/>
  <c r="AU119" i="1"/>
  <c r="AT119" i="1"/>
  <c r="AS119" i="1"/>
  <c r="AV118" i="1"/>
  <c r="AU118" i="1"/>
  <c r="AT118" i="1"/>
  <c r="AS118" i="1"/>
  <c r="AV117" i="1"/>
  <c r="AU117" i="1"/>
  <c r="AT117" i="1"/>
  <c r="AS117" i="1"/>
  <c r="AV116" i="1"/>
  <c r="AU116" i="1"/>
  <c r="AT116" i="1"/>
  <c r="AS116" i="1"/>
  <c r="AV115" i="1"/>
  <c r="AU115" i="1"/>
  <c r="AT115" i="1"/>
  <c r="AS115" i="1"/>
  <c r="AV114" i="1"/>
  <c r="AU114" i="1"/>
  <c r="AT114" i="1"/>
  <c r="AS114" i="1"/>
  <c r="AV113" i="1"/>
  <c r="AU113" i="1"/>
  <c r="AT113" i="1"/>
  <c r="AS113" i="1"/>
  <c r="AV112" i="1"/>
  <c r="AU112" i="1"/>
  <c r="AT112" i="1"/>
  <c r="AS112" i="1"/>
  <c r="AV111" i="1"/>
  <c r="AU111" i="1"/>
  <c r="AT111" i="1"/>
  <c r="AS111" i="1"/>
  <c r="AV110" i="1"/>
  <c r="AU110" i="1"/>
  <c r="AT110" i="1"/>
  <c r="AS110" i="1"/>
  <c r="AV109" i="1"/>
  <c r="AU109" i="1"/>
  <c r="AT109" i="1"/>
  <c r="AS109" i="1"/>
  <c r="AV108" i="1"/>
  <c r="AU108" i="1"/>
  <c r="AT108" i="1"/>
  <c r="AS108" i="1"/>
  <c r="AV107" i="1"/>
  <c r="AU107" i="1"/>
  <c r="AT107" i="1"/>
  <c r="AS107" i="1"/>
  <c r="AV106" i="1"/>
  <c r="AU106" i="1"/>
  <c r="AT106" i="1"/>
  <c r="AS106" i="1"/>
  <c r="AV105" i="1"/>
  <c r="AU105" i="1"/>
  <c r="AT105" i="1"/>
  <c r="AS105" i="1"/>
  <c r="AV104" i="1"/>
  <c r="AU104" i="1"/>
  <c r="AT104" i="1"/>
  <c r="AS104" i="1"/>
  <c r="AV103" i="1"/>
  <c r="AU103" i="1"/>
  <c r="AT103" i="1"/>
  <c r="AS103" i="1"/>
  <c r="AV102" i="1"/>
  <c r="AU102" i="1"/>
  <c r="AT102" i="1"/>
  <c r="AS102" i="1"/>
  <c r="AV101" i="1"/>
  <c r="AU101" i="1"/>
  <c r="AT101" i="1"/>
  <c r="AS101" i="1"/>
  <c r="AV100" i="1"/>
  <c r="AU100" i="1"/>
  <c r="AT100" i="1"/>
  <c r="AS100" i="1"/>
  <c r="AV99" i="1"/>
  <c r="AU99" i="1"/>
  <c r="AT99" i="1"/>
  <c r="AS99" i="1"/>
  <c r="AV98" i="1"/>
  <c r="AU98" i="1"/>
  <c r="AT98" i="1"/>
  <c r="AS98" i="1"/>
  <c r="AV97" i="1"/>
  <c r="AU97" i="1"/>
  <c r="AT97" i="1"/>
  <c r="AS97" i="1"/>
  <c r="AV96" i="1"/>
  <c r="AU96" i="1"/>
  <c r="AT96" i="1"/>
  <c r="AS96" i="1"/>
  <c r="AV95" i="1"/>
  <c r="AU95" i="1"/>
  <c r="AT95" i="1"/>
  <c r="AS95" i="1"/>
  <c r="AV94" i="1"/>
  <c r="AU94" i="1"/>
  <c r="AT94" i="1"/>
  <c r="AS94" i="1"/>
  <c r="AV93" i="1"/>
  <c r="AU93" i="1"/>
  <c r="AT93" i="1"/>
  <c r="AS93" i="1"/>
  <c r="AV92" i="1"/>
  <c r="AU92" i="1"/>
  <c r="AT92" i="1"/>
  <c r="AS92" i="1"/>
  <c r="AV91" i="1"/>
  <c r="AU91" i="1"/>
  <c r="AT91" i="1"/>
  <c r="AS91" i="1"/>
  <c r="AV90" i="1"/>
  <c r="AU90" i="1"/>
  <c r="AT90" i="1"/>
  <c r="AS90" i="1"/>
  <c r="AV89" i="1"/>
  <c r="AU89" i="1"/>
  <c r="AT89" i="1"/>
  <c r="AS89" i="1"/>
  <c r="AV88" i="1"/>
  <c r="AU88" i="1"/>
  <c r="AT88" i="1"/>
  <c r="AS88" i="1"/>
  <c r="AV87" i="1"/>
  <c r="AU87" i="1"/>
  <c r="AT87" i="1"/>
  <c r="AS87" i="1"/>
  <c r="AV86" i="1"/>
  <c r="AU86" i="1"/>
  <c r="AT86" i="1"/>
  <c r="AS86" i="1"/>
  <c r="AV85" i="1"/>
  <c r="AU85" i="1"/>
  <c r="AT85" i="1"/>
  <c r="AS85" i="1"/>
  <c r="AV84" i="1"/>
  <c r="AU84" i="1"/>
  <c r="AT84" i="1"/>
  <c r="AS84" i="1"/>
  <c r="AV83" i="1"/>
  <c r="AU83" i="1"/>
  <c r="AT83" i="1"/>
  <c r="AS83" i="1"/>
  <c r="AV82" i="1"/>
  <c r="AU82" i="1"/>
  <c r="AT82" i="1"/>
  <c r="AS82" i="1"/>
  <c r="AV81" i="1"/>
  <c r="AU81" i="1"/>
  <c r="AT81" i="1"/>
  <c r="AS81" i="1"/>
  <c r="AV80" i="1"/>
  <c r="AU80" i="1"/>
  <c r="AT80" i="1"/>
  <c r="AS80" i="1"/>
  <c r="AV79" i="1"/>
  <c r="AU79" i="1"/>
  <c r="AT79" i="1"/>
  <c r="AS79" i="1"/>
  <c r="AV78" i="1"/>
  <c r="AU78" i="1"/>
  <c r="AT78" i="1"/>
  <c r="AS78" i="1"/>
  <c r="AV77" i="1"/>
  <c r="AU77" i="1"/>
  <c r="AT77" i="1"/>
  <c r="AS77" i="1"/>
  <c r="AV76" i="1"/>
  <c r="AU76" i="1"/>
  <c r="AT76" i="1"/>
  <c r="AS76" i="1"/>
  <c r="AV75" i="1"/>
  <c r="AU75" i="1"/>
  <c r="AT75" i="1"/>
  <c r="AS75" i="1"/>
  <c r="AV74" i="1"/>
  <c r="AU74" i="1"/>
  <c r="AT74" i="1"/>
  <c r="AS74" i="1"/>
  <c r="AV73" i="1"/>
  <c r="AU73" i="1"/>
  <c r="AT73" i="1"/>
  <c r="AS73" i="1"/>
  <c r="AV72" i="1"/>
  <c r="AU72" i="1"/>
  <c r="AT72" i="1"/>
  <c r="AS72" i="1"/>
  <c r="AV71" i="1"/>
  <c r="AU71" i="1"/>
  <c r="AT71" i="1"/>
  <c r="AS71" i="1"/>
  <c r="AV70" i="1"/>
  <c r="AU70" i="1"/>
  <c r="AT70" i="1"/>
  <c r="AS70" i="1"/>
  <c r="AV69" i="1"/>
  <c r="AU69" i="1"/>
  <c r="AT69" i="1"/>
  <c r="AS69" i="1"/>
  <c r="AV68" i="1"/>
  <c r="AU68" i="1"/>
  <c r="AT68" i="1"/>
  <c r="AS68" i="1"/>
  <c r="AV67" i="1"/>
  <c r="AU67" i="1"/>
  <c r="AT67" i="1"/>
  <c r="AS67" i="1"/>
  <c r="AV66" i="1"/>
  <c r="AU66" i="1"/>
  <c r="AT66" i="1"/>
  <c r="AS66" i="1"/>
  <c r="AV65" i="1"/>
  <c r="AU65" i="1"/>
  <c r="AT65" i="1"/>
  <c r="AS65" i="1"/>
  <c r="AV64" i="1"/>
  <c r="AU64" i="1"/>
  <c r="AT64" i="1"/>
  <c r="AS64" i="1"/>
  <c r="AV63" i="1"/>
  <c r="AU63" i="1"/>
  <c r="AT63" i="1"/>
  <c r="AS63" i="1"/>
  <c r="AV62" i="1"/>
  <c r="AU62" i="1"/>
  <c r="AT62" i="1"/>
  <c r="AS62" i="1"/>
  <c r="AV61" i="1"/>
  <c r="AU61" i="1"/>
  <c r="AT61" i="1"/>
  <c r="AS61" i="1"/>
  <c r="AV60" i="1"/>
  <c r="AU60" i="1"/>
  <c r="AT60" i="1"/>
  <c r="AS60" i="1"/>
  <c r="AV59" i="1"/>
  <c r="AU59" i="1"/>
  <c r="AT59" i="1"/>
  <c r="AS59" i="1"/>
  <c r="AV58" i="1"/>
  <c r="AU58" i="1"/>
  <c r="AT58" i="1"/>
  <c r="AS58" i="1"/>
  <c r="AV57" i="1"/>
  <c r="AU57" i="1"/>
  <c r="AT57" i="1"/>
  <c r="AS57" i="1"/>
  <c r="AV56" i="1"/>
  <c r="AU56" i="1"/>
  <c r="AT56" i="1"/>
  <c r="AS56" i="1"/>
  <c r="AV55" i="1"/>
  <c r="AU55" i="1"/>
  <c r="AT55" i="1"/>
  <c r="AS55" i="1"/>
  <c r="AV54" i="1"/>
  <c r="AU54" i="1"/>
  <c r="AT54" i="1"/>
  <c r="AS54" i="1"/>
  <c r="AV53" i="1"/>
  <c r="AU53" i="1"/>
  <c r="AT53" i="1"/>
  <c r="AS53" i="1"/>
  <c r="AV52" i="1"/>
  <c r="AU52" i="1"/>
  <c r="AT52" i="1"/>
  <c r="AS52" i="1"/>
  <c r="AV51" i="1"/>
  <c r="AU51" i="1"/>
  <c r="AT51" i="1"/>
  <c r="AS51" i="1"/>
  <c r="AV50" i="1"/>
  <c r="AU50" i="1"/>
  <c r="AT50" i="1"/>
  <c r="AS50" i="1"/>
  <c r="AV49" i="1"/>
  <c r="AU49" i="1"/>
  <c r="AT49" i="1"/>
  <c r="AS49" i="1"/>
  <c r="AV48" i="1"/>
  <c r="AU48" i="1"/>
  <c r="AT48" i="1"/>
  <c r="AS48" i="1"/>
  <c r="AV47" i="1"/>
  <c r="AU47" i="1"/>
  <c r="AT47" i="1"/>
  <c r="AS47" i="1"/>
  <c r="AV46" i="1"/>
  <c r="AU46" i="1"/>
  <c r="AT46" i="1"/>
  <c r="AS46" i="1"/>
  <c r="AV45" i="1"/>
  <c r="AU45" i="1"/>
  <c r="AT45" i="1"/>
  <c r="AS45" i="1"/>
  <c r="AV44" i="1"/>
  <c r="AU44" i="1"/>
  <c r="AT44" i="1"/>
  <c r="AS44" i="1"/>
  <c r="AV43" i="1"/>
  <c r="AU43" i="1"/>
  <c r="AT43" i="1"/>
  <c r="AS43" i="1"/>
  <c r="AV42" i="1"/>
  <c r="AU42" i="1"/>
  <c r="AT42" i="1"/>
  <c r="AS42" i="1"/>
  <c r="AV41" i="1"/>
  <c r="AU41" i="1"/>
  <c r="AT41" i="1"/>
  <c r="AS41" i="1"/>
  <c r="AV40" i="1"/>
  <c r="AU40" i="1"/>
  <c r="AT40" i="1"/>
  <c r="AS40" i="1"/>
  <c r="AV39" i="1"/>
  <c r="AU39" i="1"/>
  <c r="AT39" i="1"/>
  <c r="AS39" i="1"/>
  <c r="AV38" i="1"/>
  <c r="AU38" i="1"/>
  <c r="AT38" i="1"/>
  <c r="AS38" i="1"/>
  <c r="AV37" i="1"/>
  <c r="AU37" i="1"/>
  <c r="AT37" i="1"/>
  <c r="AS37" i="1"/>
  <c r="AV36" i="1"/>
  <c r="AU36" i="1"/>
  <c r="AT36" i="1"/>
  <c r="AS36" i="1"/>
  <c r="AV35" i="1"/>
  <c r="AU35" i="1"/>
  <c r="AT35" i="1"/>
  <c r="AS35" i="1"/>
  <c r="AV34" i="1"/>
  <c r="AU34" i="1"/>
  <c r="AT34" i="1"/>
  <c r="AS34" i="1"/>
  <c r="AV33" i="1"/>
  <c r="AU33" i="1"/>
  <c r="AT33" i="1"/>
  <c r="AS33" i="1"/>
  <c r="AV32" i="1"/>
  <c r="AU32" i="1"/>
  <c r="AT32" i="1"/>
  <c r="AS32" i="1"/>
  <c r="AV31" i="1"/>
  <c r="AU31" i="1"/>
  <c r="AT31" i="1"/>
  <c r="AS31" i="1"/>
  <c r="AV30" i="1"/>
  <c r="AU30" i="1"/>
  <c r="AT30" i="1"/>
  <c r="AS30" i="1"/>
  <c r="AV29" i="1"/>
  <c r="AU29" i="1"/>
  <c r="AT29" i="1"/>
  <c r="AS29" i="1"/>
  <c r="AV28" i="1"/>
  <c r="AU28" i="1"/>
  <c r="AT28" i="1"/>
  <c r="AS28" i="1"/>
  <c r="AV27" i="1"/>
  <c r="AU27" i="1"/>
  <c r="AT27" i="1"/>
  <c r="AS27" i="1"/>
  <c r="AV26" i="1"/>
  <c r="AU26" i="1"/>
  <c r="AT26" i="1"/>
  <c r="AS26" i="1"/>
  <c r="AV25" i="1"/>
  <c r="AU25" i="1"/>
  <c r="AT25" i="1"/>
  <c r="AS25" i="1"/>
  <c r="AV24" i="1"/>
  <c r="AU24" i="1"/>
  <c r="AT24" i="1"/>
  <c r="AS24" i="1"/>
  <c r="AV23" i="1"/>
  <c r="AU23" i="1"/>
  <c r="AT23" i="1"/>
  <c r="AS23" i="1"/>
  <c r="AV22" i="1"/>
  <c r="AU22" i="1"/>
  <c r="AT22" i="1"/>
  <c r="AS22" i="1"/>
  <c r="AU21" i="1"/>
  <c r="AV21" i="1"/>
  <c r="AT21" i="1"/>
  <c r="AS21" i="1"/>
  <c r="R8" i="1"/>
  <c r="Q8" i="1"/>
  <c r="P8" i="1"/>
  <c r="N8" i="1"/>
  <c r="L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S19" i="1"/>
  <c r="AR18" i="1"/>
  <c r="AQ18" i="1"/>
  <c r="AP18" i="1"/>
  <c r="AO18" i="1"/>
  <c r="O8" i="1"/>
  <c r="K4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AS18" i="1" l="1"/>
  <c r="O9" i="1" s="1"/>
  <c r="AU18" i="1"/>
  <c r="Q9" i="1" s="1"/>
  <c r="AT18" i="1"/>
  <c r="P9" i="1" s="1"/>
  <c r="AV18" i="1"/>
  <c r="R9" i="1" s="1"/>
  <c r="L223" i="1"/>
  <c r="L423" i="1"/>
  <c r="L670" i="1"/>
  <c r="L516" i="1"/>
  <c r="L508" i="1"/>
  <c r="L632" i="1"/>
  <c r="L59" i="1"/>
  <c r="L399" i="1"/>
  <c r="L517" i="1"/>
  <c r="L126" i="1"/>
  <c r="M20" i="1"/>
  <c r="M162" i="1" s="1"/>
  <c r="L500" i="1"/>
  <c r="L123" i="1"/>
  <c r="L522" i="1"/>
  <c r="L488" i="1"/>
  <c r="L527" i="1"/>
  <c r="L110" i="1"/>
  <c r="L182" i="1"/>
  <c r="L557" i="1"/>
  <c r="L32" i="1"/>
  <c r="L444" i="1"/>
  <c r="L247" i="1"/>
  <c r="L337" i="1"/>
  <c r="L667" i="1"/>
  <c r="L180" i="1"/>
  <c r="L122" i="1"/>
  <c r="L187" i="1"/>
  <c r="L626" i="1"/>
  <c r="L383" i="1"/>
  <c r="L642" i="1"/>
  <c r="L154" i="1"/>
  <c r="L625" i="1"/>
  <c r="L39" i="1"/>
  <c r="L256" i="1"/>
  <c r="L392" i="1"/>
  <c r="L649" i="1"/>
  <c r="L51" i="1"/>
  <c r="L480" i="1"/>
  <c r="L296" i="1"/>
  <c r="L544" i="1"/>
  <c r="L68" i="1"/>
  <c r="L38" i="1"/>
  <c r="L291" i="1"/>
  <c r="L85" i="1"/>
  <c r="L144" i="1"/>
  <c r="L581" i="1"/>
  <c r="L459" i="1"/>
  <c r="L412" i="1"/>
  <c r="L549" i="1"/>
  <c r="L308" i="1"/>
  <c r="L62" i="1"/>
  <c r="L648" i="1"/>
  <c r="L396" i="1"/>
  <c r="L199" i="1"/>
  <c r="L288" i="1"/>
  <c r="L596" i="1"/>
  <c r="L319" i="1"/>
  <c r="L627" i="1"/>
  <c r="L456" i="1"/>
  <c r="L163" i="1"/>
  <c r="L155" i="1"/>
  <c r="L132" i="1"/>
  <c r="L616" i="1"/>
  <c r="L227" i="1"/>
  <c r="L543" i="1"/>
  <c r="L339" i="1"/>
  <c r="L503" i="1"/>
  <c r="L230" i="1"/>
  <c r="L265" i="1"/>
  <c r="L502" i="1"/>
  <c r="L564" i="1"/>
  <c r="L447" i="1"/>
  <c r="L505" i="1"/>
  <c r="L373" i="1"/>
  <c r="L209" i="1"/>
  <c r="L108" i="1"/>
  <c r="L520" i="1"/>
  <c r="L234" i="1"/>
  <c r="L306" i="1"/>
  <c r="L276" i="1"/>
  <c r="L208" i="1"/>
  <c r="L317" i="1"/>
  <c r="L594" i="1"/>
  <c r="L328" i="1"/>
  <c r="L280" i="1"/>
  <c r="L342" i="1"/>
  <c r="L393" i="1"/>
  <c r="L663" i="1"/>
  <c r="L406" i="1"/>
  <c r="L448" i="1"/>
  <c r="L506" i="1"/>
  <c r="L590" i="1"/>
  <c r="L465" i="1"/>
  <c r="L149" i="1"/>
  <c r="L30" i="1"/>
  <c r="L129" i="1"/>
  <c r="L102" i="1"/>
  <c r="L121" i="1"/>
  <c r="L551" i="1"/>
  <c r="L37" i="1"/>
  <c r="L161" i="1"/>
  <c r="L89" i="1"/>
  <c r="L370" i="1"/>
  <c r="L644" i="1"/>
  <c r="L299" i="1"/>
  <c r="L177" i="1"/>
  <c r="L45" i="1"/>
  <c r="L470" i="1"/>
  <c r="L336" i="1"/>
  <c r="L658" i="1"/>
  <c r="L662" i="1"/>
  <c r="L66" i="1"/>
  <c r="L661" i="1"/>
  <c r="L109" i="1"/>
  <c r="L49" i="1"/>
  <c r="L588" i="1"/>
  <c r="L41" i="1"/>
  <c r="L28" i="1"/>
  <c r="L271" i="1"/>
  <c r="L267" i="1"/>
  <c r="L567" i="1"/>
  <c r="L241" i="1"/>
  <c r="L602" i="1"/>
  <c r="L493" i="1"/>
  <c r="L212" i="1"/>
  <c r="L530" i="1"/>
  <c r="L565" i="1"/>
  <c r="L193" i="1"/>
  <c r="L572" i="1"/>
  <c r="L292" i="1"/>
  <c r="L583" i="1"/>
  <c r="L117" i="1"/>
  <c r="L220" i="1"/>
  <c r="L432" i="1"/>
  <c r="L641" i="1"/>
  <c r="L390" i="1"/>
  <c r="L293" i="1"/>
  <c r="L439" i="1"/>
  <c r="L422" i="1"/>
  <c r="L580" i="1"/>
  <c r="L541" i="1"/>
  <c r="L124" i="1"/>
  <c r="L418" i="1"/>
  <c r="L73" i="1"/>
  <c r="L231" i="1"/>
  <c r="L501" i="1"/>
  <c r="L116" i="1"/>
  <c r="L282" i="1"/>
  <c r="L352" i="1"/>
  <c r="L303" i="1"/>
  <c r="L365" i="1"/>
  <c r="L431" i="1"/>
  <c r="L333" i="1"/>
  <c r="L611" i="1"/>
  <c r="L162" i="1"/>
  <c r="L511" i="1"/>
  <c r="L286" i="1"/>
  <c r="L31" i="1"/>
  <c r="L141" i="1"/>
  <c r="L250" i="1"/>
  <c r="L359" i="1"/>
  <c r="L467" i="1"/>
  <c r="L185" i="1"/>
  <c r="L70" i="1"/>
  <c r="L570" i="1"/>
  <c r="L536" i="1"/>
  <c r="L538" i="1"/>
  <c r="L555" i="1"/>
  <c r="L232" i="1"/>
  <c r="L512" i="1"/>
  <c r="L665" i="1"/>
  <c r="L347" i="1"/>
  <c r="L139" i="1"/>
  <c r="L546" i="1"/>
  <c r="L338" i="1"/>
  <c r="L379" i="1"/>
  <c r="L457" i="1"/>
  <c r="L554" i="1"/>
  <c r="L651" i="1"/>
  <c r="L181" i="1"/>
  <c r="L270" i="1"/>
  <c r="L135" i="1"/>
  <c r="L479" i="1"/>
  <c r="L553" i="1"/>
  <c r="L650" i="1"/>
  <c r="L100" i="1"/>
  <c r="L189" i="1"/>
  <c r="L278" i="1"/>
  <c r="L207" i="1"/>
  <c r="L254" i="1"/>
  <c r="L341" i="1"/>
  <c r="L428" i="1"/>
  <c r="L499" i="1"/>
  <c r="L578" i="1"/>
  <c r="L657" i="1"/>
  <c r="L375" i="1"/>
  <c r="L200" i="1"/>
  <c r="L222" i="1"/>
  <c r="L229" i="1"/>
  <c r="L228" i="1"/>
  <c r="L219" i="1"/>
  <c r="L146" i="1"/>
  <c r="L217" i="1"/>
  <c r="L440" i="1"/>
  <c r="L103" i="1"/>
  <c r="L19" i="1"/>
  <c r="L302" i="1"/>
  <c r="L205" i="1"/>
  <c r="L87" i="1"/>
  <c r="L310" i="1"/>
  <c r="L47" i="1"/>
  <c r="L397" i="1"/>
  <c r="L643" i="1"/>
  <c r="L298" i="1"/>
  <c r="L384" i="1"/>
  <c r="L175" i="1"/>
  <c r="L389" i="1"/>
  <c r="L531" i="1"/>
  <c r="L178" i="1"/>
  <c r="L607" i="1"/>
  <c r="L623" i="1"/>
  <c r="L237" i="1"/>
  <c r="L104" i="1"/>
  <c r="L221" i="1"/>
  <c r="L387" i="1"/>
  <c r="L34" i="1"/>
  <c r="L664" i="1"/>
  <c r="L573" i="1"/>
  <c r="L466" i="1"/>
  <c r="L56" i="1"/>
  <c r="L484" i="1"/>
  <c r="L561" i="1"/>
  <c r="L424" i="1"/>
  <c r="L283" i="1"/>
  <c r="L608" i="1"/>
  <c r="L413" i="1"/>
  <c r="L378" i="1"/>
  <c r="L343" i="1"/>
  <c r="L449" i="1"/>
  <c r="L211" i="1"/>
  <c r="L54" i="1"/>
  <c r="L312" i="1"/>
  <c r="L313" i="1"/>
  <c r="L666" i="1"/>
  <c r="L489" i="1"/>
  <c r="L592" i="1"/>
  <c r="L33" i="1"/>
  <c r="L106" i="1"/>
  <c r="L545" i="1"/>
  <c r="L634" i="1"/>
  <c r="L92" i="1"/>
  <c r="L261" i="1"/>
  <c r="L430" i="1"/>
  <c r="L487" i="1"/>
  <c r="L128" i="1"/>
  <c r="L633" i="1"/>
  <c r="L83" i="1"/>
  <c r="L188" i="1"/>
  <c r="L269" i="1"/>
  <c r="L454" i="1"/>
  <c r="L495" i="1"/>
  <c r="L190" i="1"/>
  <c r="L277" i="1"/>
  <c r="L364" i="1"/>
  <c r="L435" i="1"/>
  <c r="L514" i="1"/>
  <c r="L529" i="1"/>
  <c r="L416" i="1"/>
  <c r="L119" i="1"/>
  <c r="L591" i="1"/>
  <c r="L150" i="1"/>
  <c r="L157" i="1"/>
  <c r="L156" i="1"/>
  <c r="L75" i="1"/>
  <c r="L74" i="1"/>
  <c r="L137" i="1"/>
  <c r="L152" i="1"/>
  <c r="L550" i="1"/>
  <c r="L125" i="1"/>
  <c r="L71" i="1"/>
  <c r="L165" i="1"/>
  <c r="L253" i="1"/>
  <c r="L315" i="1"/>
  <c r="L281" i="1"/>
  <c r="L111" i="1"/>
  <c r="L548" i="1"/>
  <c r="L618" i="1"/>
  <c r="L191" i="1"/>
  <c r="L374" i="1"/>
  <c r="L204" i="1"/>
  <c r="L636" i="1"/>
  <c r="L43" i="1"/>
  <c r="L153" i="1"/>
  <c r="L197" i="1"/>
  <c r="L425" i="1"/>
  <c r="L174" i="1"/>
  <c r="L369" i="1"/>
  <c r="L453" i="1"/>
  <c r="L537" i="1"/>
  <c r="L53" i="1"/>
  <c r="L329" i="1"/>
  <c r="L595" i="1"/>
  <c r="L498" i="1"/>
  <c r="L451" i="1"/>
  <c r="L35" i="1"/>
  <c r="L274" i="1"/>
  <c r="L417" i="1"/>
  <c r="L80" i="1"/>
  <c r="L351" i="1"/>
  <c r="L138" i="1"/>
  <c r="L483" i="1"/>
  <c r="L429" i="1"/>
  <c r="L120" i="1"/>
  <c r="L58" i="1"/>
  <c r="L411" i="1"/>
  <c r="L29" i="1"/>
  <c r="L534" i="1"/>
  <c r="L574" i="1"/>
  <c r="L469" i="1"/>
  <c r="L300" i="1"/>
  <c r="L179" i="1"/>
  <c r="L130" i="1"/>
  <c r="L160" i="1"/>
  <c r="L23" i="1"/>
  <c r="L366" i="1"/>
  <c r="L77" i="1"/>
  <c r="L515" i="1"/>
  <c r="L362" i="1"/>
  <c r="L65" i="1"/>
  <c r="L624" i="1"/>
  <c r="L136" i="1"/>
  <c r="L381" i="1"/>
  <c r="L455" i="1"/>
  <c r="L309" i="1"/>
  <c r="L142" i="1"/>
  <c r="L427" i="1"/>
  <c r="L409" i="1"/>
  <c r="L615" i="1"/>
  <c r="L652" i="1"/>
  <c r="L91" i="1"/>
  <c r="L57" i="1"/>
  <c r="L494" i="1"/>
  <c r="L316" i="1"/>
  <c r="L485" i="1"/>
  <c r="L171" i="1"/>
  <c r="L249" i="1"/>
  <c r="L598" i="1"/>
  <c r="L114" i="1"/>
  <c r="L558" i="1"/>
  <c r="L442" i="1"/>
  <c r="L158" i="1"/>
  <c r="L242" i="1"/>
  <c r="L462" i="1"/>
  <c r="L521" i="1"/>
  <c r="L372" i="1"/>
  <c r="L285" i="1"/>
  <c r="L148" i="1"/>
  <c r="L395" i="1"/>
  <c r="L52" i="1"/>
  <c r="L27" i="1"/>
  <c r="L113" i="1"/>
  <c r="L325" i="1"/>
  <c r="L50" i="1"/>
  <c r="L403" i="1"/>
  <c r="L101" i="1"/>
  <c r="L606" i="1"/>
  <c r="L471" i="1"/>
  <c r="L473" i="1"/>
  <c r="L251" i="1"/>
  <c r="L604" i="1"/>
  <c r="L198" i="1"/>
  <c r="L638" i="1"/>
  <c r="L597" i="1"/>
  <c r="L492" i="1"/>
  <c r="L243" i="1"/>
  <c r="L194" i="1"/>
  <c r="L145" i="1"/>
  <c r="L272" i="1"/>
  <c r="L438" i="1"/>
  <c r="L301" i="1"/>
  <c r="L587" i="1"/>
  <c r="L434" i="1"/>
  <c r="L289" i="1"/>
  <c r="L259" i="1"/>
  <c r="L461" i="1"/>
  <c r="L264" i="1"/>
  <c r="L542" i="1"/>
  <c r="L539" i="1"/>
  <c r="L639" i="1"/>
  <c r="L118" i="1"/>
  <c r="L195" i="1"/>
  <c r="L599" i="1"/>
  <c r="L93" i="1"/>
  <c r="L621" i="1"/>
  <c r="L490" i="1"/>
  <c r="L24" i="1"/>
  <c r="L330" i="1"/>
  <c r="L36" i="1"/>
  <c r="L600" i="1"/>
  <c r="L426" i="1"/>
  <c r="L619" i="1"/>
  <c r="L295" i="1"/>
  <c r="L326" i="1"/>
  <c r="L582" i="1"/>
  <c r="L388" i="1"/>
  <c r="L263" i="1"/>
  <c r="L297" i="1"/>
  <c r="L323" i="1"/>
  <c r="L605" i="1"/>
  <c r="L584" i="1"/>
  <c r="L225" i="1"/>
  <c r="L491" i="1"/>
  <c r="L525" i="1"/>
  <c r="L168" i="1"/>
  <c r="L405" i="1"/>
  <c r="L44" i="1"/>
  <c r="L322" i="1"/>
  <c r="L575" i="1"/>
  <c r="L40" i="1"/>
  <c r="L445" i="1"/>
  <c r="L443" i="1"/>
  <c r="L577" i="1"/>
  <c r="L95" i="1"/>
  <c r="L214" i="1"/>
  <c r="L408" i="1"/>
  <c r="L421" i="1"/>
  <c r="L660" i="1"/>
  <c r="L186" i="1"/>
  <c r="L400" i="1"/>
  <c r="L324" i="1"/>
  <c r="L497" i="1"/>
  <c r="L646" i="1"/>
  <c r="L622" i="1"/>
  <c r="L196" i="1"/>
  <c r="L353" i="1"/>
  <c r="L284" i="1"/>
  <c r="L656" i="1"/>
  <c r="L610" i="1"/>
  <c r="L468" i="1"/>
  <c r="L407" i="1"/>
  <c r="L210" i="1"/>
  <c r="L105" i="1"/>
  <c r="L255" i="1"/>
  <c r="L628" i="1"/>
  <c r="L64" i="1"/>
  <c r="L414" i="1"/>
  <c r="L224" i="1"/>
  <c r="L394" i="1"/>
  <c r="L420" i="1"/>
  <c r="L526" i="1"/>
  <c r="L159" i="1"/>
  <c r="L402" i="1"/>
  <c r="L436" i="1"/>
  <c r="L614" i="1"/>
  <c r="L318" i="1"/>
  <c r="L620" i="1"/>
  <c r="L115" i="1"/>
  <c r="L401" i="1"/>
  <c r="L631" i="1"/>
  <c r="L294" i="1"/>
  <c r="L452" i="1"/>
  <c r="L586" i="1"/>
  <c r="L576" i="1"/>
  <c r="L48" i="1"/>
  <c r="L134" i="1"/>
  <c r="L79" i="1"/>
  <c r="L262" i="1"/>
  <c r="L90" i="1"/>
  <c r="L246" i="1"/>
  <c r="L82" i="1"/>
  <c r="L94" i="1"/>
  <c r="L86" i="1"/>
  <c r="L585" i="1"/>
  <c r="L547" i="1"/>
  <c r="L477" i="1"/>
  <c r="L478" i="1"/>
  <c r="L327" i="1"/>
  <c r="L415" i="1"/>
  <c r="L441" i="1"/>
  <c r="L346" i="1"/>
  <c r="L612" i="1"/>
  <c r="L523" i="1"/>
  <c r="L474" i="1"/>
  <c r="L509" i="1"/>
  <c r="L464" i="1"/>
  <c r="L482" i="1"/>
  <c r="L437" i="1"/>
  <c r="L510" i="1"/>
  <c r="L556" i="1"/>
  <c r="L386" i="1"/>
  <c r="L63" i="1"/>
  <c r="L78" i="1"/>
  <c r="L659" i="1"/>
  <c r="L433" i="1"/>
  <c r="L391" i="1"/>
  <c r="L46" i="1"/>
  <c r="L566" i="1"/>
  <c r="L133" i="1"/>
  <c r="L617" i="1"/>
  <c r="L645" i="1"/>
  <c r="L609" i="1"/>
  <c r="L637" i="1"/>
  <c r="L532" i="1"/>
  <c r="L481" i="1"/>
  <c r="L355" i="1"/>
  <c r="L475" i="1"/>
  <c r="L61" i="1"/>
  <c r="L335" i="1"/>
  <c r="L334" i="1"/>
  <c r="L97" i="1"/>
  <c r="L320" i="1"/>
  <c r="L311" i="1"/>
  <c r="L202" i="1"/>
  <c r="L67" i="1"/>
  <c r="L22" i="1"/>
  <c r="L151" i="1"/>
  <c r="L562" i="1"/>
  <c r="L613" i="1"/>
  <c r="L446" i="1"/>
  <c r="L236" i="1"/>
  <c r="L258" i="1"/>
  <c r="L472" i="1"/>
  <c r="L669" i="1"/>
  <c r="L363" i="1"/>
  <c r="L361" i="1"/>
  <c r="L72" i="1"/>
  <c r="L127" i="1"/>
  <c r="L463" i="1"/>
  <c r="L203" i="1"/>
  <c r="L215" i="1"/>
  <c r="L419" i="1"/>
  <c r="L183" i="1"/>
  <c r="L76" i="1"/>
  <c r="L275" i="1"/>
  <c r="L240" i="1"/>
  <c r="L192" i="1"/>
  <c r="L640" i="1"/>
  <c r="L345" i="1"/>
  <c r="L107" i="1"/>
  <c r="L279" i="1"/>
  <c r="L321" i="1"/>
  <c r="L233" i="1"/>
  <c r="L458" i="1"/>
  <c r="L377" i="1"/>
  <c r="L340" i="1"/>
  <c r="L385" i="1"/>
  <c r="L268" i="1"/>
  <c r="L239" i="1"/>
  <c r="L213" i="1"/>
  <c r="L371" i="1"/>
  <c r="L273" i="1"/>
  <c r="L360" i="1"/>
  <c r="L524" i="1"/>
  <c r="L290" i="1"/>
  <c r="L535" i="1"/>
  <c r="L671" i="1"/>
  <c r="L380" i="1"/>
  <c r="L528" i="1"/>
  <c r="L563" i="1"/>
  <c r="L579" i="1"/>
  <c r="L367" i="1"/>
  <c r="L571" i="1"/>
  <c r="L206" i="1"/>
  <c r="L248" i="1"/>
  <c r="L287" i="1"/>
  <c r="L568" i="1"/>
  <c r="L131" i="1"/>
  <c r="L143" i="1"/>
  <c r="L404" i="1"/>
  <c r="L344" i="1"/>
  <c r="L398" i="1"/>
  <c r="L460" i="1"/>
  <c r="L88" i="1"/>
  <c r="L173" i="1"/>
  <c r="L630" i="1"/>
  <c r="L629" i="1"/>
  <c r="L96" i="1"/>
  <c r="L112" i="1"/>
  <c r="L166" i="1"/>
  <c r="L476" i="1"/>
  <c r="L653" i="1"/>
  <c r="L332" i="1"/>
  <c r="L99" i="1"/>
  <c r="L513" i="1"/>
  <c r="L376" i="1"/>
  <c r="L654" i="1"/>
  <c r="L245" i="1"/>
  <c r="L635" i="1"/>
  <c r="L410" i="1"/>
  <c r="L169" i="1"/>
  <c r="L368" i="1"/>
  <c r="L238" i="1"/>
  <c r="L540" i="1"/>
  <c r="L486" i="1"/>
  <c r="L69" i="1"/>
  <c r="L507" i="1"/>
  <c r="L266" i="1"/>
  <c r="L25" i="1"/>
  <c r="L519" i="1"/>
  <c r="L60" i="1"/>
  <c r="L601" i="1"/>
  <c r="L647" i="1"/>
  <c r="L252" i="1"/>
  <c r="L98" i="1"/>
  <c r="L560" i="1"/>
  <c r="L244" i="1"/>
  <c r="L42" i="1"/>
  <c r="L496" i="1"/>
  <c r="L164" i="1"/>
  <c r="L26" i="1"/>
  <c r="L304" i="1"/>
  <c r="L170" i="1"/>
  <c r="L356" i="1"/>
  <c r="L55" i="1"/>
  <c r="L354" i="1"/>
  <c r="L140" i="1"/>
  <c r="L176" i="1"/>
  <c r="L569" i="1"/>
  <c r="L184" i="1"/>
  <c r="L257" i="1"/>
  <c r="L603" i="1"/>
  <c r="L655" i="1"/>
  <c r="L201" i="1"/>
  <c r="L226" i="1"/>
  <c r="L235" i="1"/>
  <c r="L260" i="1"/>
  <c r="L349" i="1"/>
  <c r="L350" i="1"/>
  <c r="L552" i="1"/>
  <c r="L504" i="1"/>
  <c r="L305" i="1"/>
  <c r="L314" i="1"/>
  <c r="L331" i="1"/>
  <c r="L348" i="1"/>
  <c r="L357" i="1"/>
  <c r="L358" i="1"/>
  <c r="L559" i="1"/>
  <c r="L382" i="1"/>
  <c r="L533" i="1"/>
  <c r="L21" i="1"/>
  <c r="L172" i="1"/>
  <c r="L307" i="1"/>
  <c r="L450" i="1"/>
  <c r="L593" i="1"/>
  <c r="L81" i="1"/>
  <c r="L216" i="1"/>
  <c r="L167" i="1"/>
  <c r="L518" i="1"/>
  <c r="L589" i="1"/>
  <c r="L668" i="1"/>
  <c r="L84" i="1"/>
  <c r="L147" i="1"/>
  <c r="L218" i="1"/>
  <c r="M595" i="1" l="1"/>
  <c r="M78" i="1"/>
  <c r="M106" i="1"/>
  <c r="M602" i="1"/>
  <c r="M268" i="1"/>
  <c r="M648" i="1"/>
  <c r="M229" i="1"/>
  <c r="M614" i="1"/>
  <c r="N614" i="1" s="1"/>
  <c r="M666" i="1"/>
  <c r="N666" i="1" s="1"/>
  <c r="M272" i="1"/>
  <c r="M296" i="1"/>
  <c r="M669" i="1"/>
  <c r="M191" i="1"/>
  <c r="M396" i="1"/>
  <c r="M289" i="1"/>
  <c r="M132" i="1"/>
  <c r="M217" i="1"/>
  <c r="N217" i="1" s="1"/>
  <c r="M378" i="1"/>
  <c r="M460" i="1"/>
  <c r="N460" i="1" s="1"/>
  <c r="M270" i="1"/>
  <c r="M472" i="1"/>
  <c r="M404" i="1"/>
  <c r="M277" i="1"/>
  <c r="M646" i="1"/>
  <c r="M358" i="1"/>
  <c r="P358" i="1" s="1"/>
  <c r="M213" i="1"/>
  <c r="M504" i="1"/>
  <c r="M576" i="1"/>
  <c r="M73" i="1"/>
  <c r="M119" i="1"/>
  <c r="M323" i="1"/>
  <c r="M467" i="1"/>
  <c r="R416" i="1" s="1"/>
  <c r="M122" i="1"/>
  <c r="N122" i="1" s="1"/>
  <c r="M428" i="1"/>
  <c r="M248" i="1"/>
  <c r="R248" i="1" s="1"/>
  <c r="M127" i="1"/>
  <c r="N127" i="1" s="1"/>
  <c r="M198" i="1"/>
  <c r="M381" i="1"/>
  <c r="M489" i="1"/>
  <c r="M299" i="1"/>
  <c r="N299" i="1" s="1"/>
  <c r="M166" i="1"/>
  <c r="N166" i="1" s="1"/>
  <c r="M142" i="1"/>
  <c r="M203" i="1"/>
  <c r="M659" i="1"/>
  <c r="M483" i="1"/>
  <c r="M382" i="1"/>
  <c r="M533" i="1"/>
  <c r="M189" i="1"/>
  <c r="N189" i="1" s="1"/>
  <c r="M271" i="1"/>
  <c r="N271" i="1" s="1"/>
  <c r="M416" i="1"/>
  <c r="M548" i="1"/>
  <c r="R548" i="1" s="1"/>
  <c r="M639" i="1"/>
  <c r="M452" i="1"/>
  <c r="M527" i="1"/>
  <c r="M278" i="1"/>
  <c r="M379" i="1"/>
  <c r="N379" i="1" s="1"/>
  <c r="M622" i="1"/>
  <c r="M241" i="1"/>
  <c r="M207" i="1"/>
  <c r="M442" i="1"/>
  <c r="M193" i="1"/>
  <c r="M400" i="1"/>
  <c r="M500" i="1"/>
  <c r="M617" i="1"/>
  <c r="N617" i="1" s="1"/>
  <c r="M627" i="1"/>
  <c r="N627" i="1" s="1"/>
  <c r="M211" i="1"/>
  <c r="M608" i="1"/>
  <c r="M495" i="1"/>
  <c r="M522" i="1"/>
  <c r="M68" i="1"/>
  <c r="M365" i="1"/>
  <c r="M432" i="1"/>
  <c r="N432" i="1" s="1"/>
  <c r="M258" i="1"/>
  <c r="M357" i="1"/>
  <c r="M529" i="1"/>
  <c r="M348" i="1"/>
  <c r="M317" i="1"/>
  <c r="M304" i="1"/>
  <c r="M282" i="1"/>
  <c r="M253" i="1"/>
  <c r="M437" i="1"/>
  <c r="N437" i="1" s="1"/>
  <c r="M164" i="1"/>
  <c r="M55" i="1"/>
  <c r="O55" i="1" s="1"/>
  <c r="M652" i="1"/>
  <c r="M288" i="1"/>
  <c r="M226" i="1"/>
  <c r="M110" i="1"/>
  <c r="M474" i="1"/>
  <c r="N474" i="1" s="1"/>
  <c r="M523" i="1"/>
  <c r="M597" i="1"/>
  <c r="M25" i="1"/>
  <c r="N25" i="1" s="1"/>
  <c r="M171" i="1"/>
  <c r="M632" i="1"/>
  <c r="M491" i="1"/>
  <c r="M481" i="1"/>
  <c r="M470" i="1"/>
  <c r="O470" i="1" s="1"/>
  <c r="M559" i="1"/>
  <c r="O559" i="1" s="1"/>
  <c r="M312" i="1"/>
  <c r="M411" i="1"/>
  <c r="N411" i="1" s="1"/>
  <c r="M279" i="1"/>
  <c r="M221" i="1"/>
  <c r="M261" i="1"/>
  <c r="M307" i="1"/>
  <c r="M230" i="1"/>
  <c r="M76" i="1"/>
  <c r="N76" i="1" s="1"/>
  <c r="M319" i="1"/>
  <c r="M355" i="1"/>
  <c r="R355" i="1" s="1"/>
  <c r="M566" i="1"/>
  <c r="M403" i="1"/>
  <c r="M637" i="1"/>
  <c r="M493" i="1"/>
  <c r="M508" i="1"/>
  <c r="M453" i="1"/>
  <c r="N453" i="1" s="1"/>
  <c r="M475" i="1"/>
  <c r="M313" i="1"/>
  <c r="M151" i="1"/>
  <c r="M59" i="1"/>
  <c r="M580" i="1"/>
  <c r="M169" i="1"/>
  <c r="M255" i="1"/>
  <c r="N255" i="1" s="1"/>
  <c r="M102" i="1"/>
  <c r="N102" i="1" s="1"/>
  <c r="M653" i="1"/>
  <c r="M345" i="1"/>
  <c r="N345" i="1" s="1"/>
  <c r="M104" i="1"/>
  <c r="M596" i="1"/>
  <c r="M310" i="1"/>
  <c r="M238" i="1"/>
  <c r="M435" i="1"/>
  <c r="M386" i="1"/>
  <c r="R386" i="1" s="1"/>
  <c r="M615" i="1"/>
  <c r="M222" i="1"/>
  <c r="M218" i="1"/>
  <c r="M510" i="1"/>
  <c r="M514" i="1"/>
  <c r="M183" i="1"/>
  <c r="M125" i="1"/>
  <c r="R125" i="1" s="1"/>
  <c r="M513" i="1"/>
  <c r="N513" i="1" s="1"/>
  <c r="M135" i="1"/>
  <c r="M638" i="1"/>
  <c r="M49" i="1"/>
  <c r="M456" i="1"/>
  <c r="M157" i="1"/>
  <c r="M424" i="1"/>
  <c r="M225" i="1"/>
  <c r="M266" i="1"/>
  <c r="N266" i="1" s="1"/>
  <c r="M240" i="1"/>
  <c r="N240" i="1" s="1"/>
  <c r="M54" i="1"/>
  <c r="M326" i="1"/>
  <c r="M383" i="1"/>
  <c r="M113" i="1"/>
  <c r="M419" i="1"/>
  <c r="M603" i="1"/>
  <c r="M443" i="1"/>
  <c r="N443" i="1" s="1"/>
  <c r="M578" i="1"/>
  <c r="M177" i="1"/>
  <c r="M408" i="1"/>
  <c r="M235" i="1"/>
  <c r="M555" i="1"/>
  <c r="M642" i="1"/>
  <c r="M305" i="1"/>
  <c r="M621" i="1"/>
  <c r="N621" i="1" s="1"/>
  <c r="M199" i="1"/>
  <c r="M204" i="1"/>
  <c r="M524" i="1"/>
  <c r="M374" i="1"/>
  <c r="M109" i="1"/>
  <c r="M232" i="1"/>
  <c r="M544" i="1"/>
  <c r="M42" i="1"/>
  <c r="N42" i="1" s="1"/>
  <c r="M295" i="1"/>
  <c r="M320" i="1"/>
  <c r="M444" i="1"/>
  <c r="M670" i="1"/>
  <c r="M540" i="1"/>
  <c r="M457" i="1"/>
  <c r="M661" i="1"/>
  <c r="M139" i="1"/>
  <c r="N139" i="1" s="1"/>
  <c r="M315" i="1"/>
  <c r="M392" i="1"/>
  <c r="N392" i="1" s="1"/>
  <c r="M322" i="1"/>
  <c r="M389" i="1"/>
  <c r="M569" i="1"/>
  <c r="M259" i="1"/>
  <c r="M651" i="1"/>
  <c r="N651" i="1" s="1"/>
  <c r="M530" i="1"/>
  <c r="N530" i="1" s="1"/>
  <c r="M201" i="1"/>
  <c r="M433" i="1"/>
  <c r="M149" i="1"/>
  <c r="M446" i="1"/>
  <c r="M79" i="1"/>
  <c r="M537" i="1"/>
  <c r="M360" i="1"/>
  <c r="M291" i="1"/>
  <c r="N291" i="1" s="1"/>
  <c r="M342" i="1"/>
  <c r="M600" i="1"/>
  <c r="R643" i="1" s="1"/>
  <c r="M427" i="1"/>
  <c r="M660" i="1"/>
  <c r="M385" i="1"/>
  <c r="M539" i="1"/>
  <c r="M377" i="1"/>
  <c r="R377" i="1" s="1"/>
  <c r="M397" i="1"/>
  <c r="N397" i="1" s="1"/>
  <c r="M349" i="1"/>
  <c r="M120" i="1"/>
  <c r="M347" i="1"/>
  <c r="M649" i="1"/>
  <c r="M186" i="1"/>
  <c r="M458" i="1"/>
  <c r="M40" i="1"/>
  <c r="N40" i="1" s="1"/>
  <c r="M476" i="1"/>
  <c r="M236" i="1"/>
  <c r="M53" i="1"/>
  <c r="M242" i="1"/>
  <c r="M512" i="1"/>
  <c r="M423" i="1"/>
  <c r="M352" i="1"/>
  <c r="M38" i="1"/>
  <c r="N38" i="1" s="1"/>
  <c r="M505" i="1"/>
  <c r="P505" i="1" s="1"/>
  <c r="M57" i="1"/>
  <c r="M353" i="1"/>
  <c r="M498" i="1"/>
  <c r="M662" i="1"/>
  <c r="M87" i="1"/>
  <c r="M306" i="1"/>
  <c r="M85" i="1"/>
  <c r="N85" i="1" s="1"/>
  <c r="M619" i="1"/>
  <c r="N619" i="1" s="1"/>
  <c r="M251" i="1"/>
  <c r="M518" i="1"/>
  <c r="N518" i="1" s="1"/>
  <c r="M429" i="1"/>
  <c r="M86" i="1"/>
  <c r="M274" i="1"/>
  <c r="M636" i="1"/>
  <c r="M252" i="1"/>
  <c r="O252" i="1" s="1"/>
  <c r="M587" i="1"/>
  <c r="N587" i="1" s="1"/>
  <c r="M174" i="1"/>
  <c r="M459" i="1"/>
  <c r="N459" i="1" s="1"/>
  <c r="M643" i="1"/>
  <c r="M103" i="1"/>
  <c r="M635" i="1"/>
  <c r="M485" i="1"/>
  <c r="M497" i="1"/>
  <c r="M598" i="1"/>
  <c r="O598" i="1" s="1"/>
  <c r="M233" i="1"/>
  <c r="M187" i="1"/>
  <c r="N187" i="1" s="1"/>
  <c r="M466" i="1"/>
  <c r="M137" i="1"/>
  <c r="M35" i="1"/>
  <c r="M173" i="1"/>
  <c r="M394" i="1"/>
  <c r="N394" i="1" s="1"/>
  <c r="M568" i="1"/>
  <c r="N568" i="1" s="1"/>
  <c r="M56" i="1"/>
  <c r="M465" i="1"/>
  <c r="N465" i="1" s="1"/>
  <c r="M447" i="1"/>
  <c r="M101" i="1"/>
  <c r="M473" i="1"/>
  <c r="N473" i="1" s="1"/>
  <c r="M228" i="1"/>
  <c r="M418" i="1"/>
  <c r="N418" i="1" s="1"/>
  <c r="M286" i="1"/>
  <c r="N286" i="1" s="1"/>
  <c r="N20" i="1"/>
  <c r="O20" i="1" s="1"/>
  <c r="P20" i="1" s="1"/>
  <c r="Q20" i="1" s="1"/>
  <c r="R20" i="1" s="1"/>
  <c r="M339" i="1"/>
  <c r="M482" i="1"/>
  <c r="M61" i="1"/>
  <c r="M492" i="1"/>
  <c r="N492" i="1" s="1"/>
  <c r="M256" i="1"/>
  <c r="M364" i="1"/>
  <c r="N364" i="1" s="1"/>
  <c r="M584" i="1"/>
  <c r="N584" i="1" s="1"/>
  <c r="M644" i="1"/>
  <c r="N644" i="1" s="1"/>
  <c r="M668" i="1"/>
  <c r="N668" i="1" s="1"/>
  <c r="M612" i="1"/>
  <c r="M535" i="1"/>
  <c r="M126" i="1"/>
  <c r="M553" i="1"/>
  <c r="M223" i="1"/>
  <c r="N223" i="1" s="1"/>
  <c r="M273" i="1"/>
  <c r="N273" i="1" s="1"/>
  <c r="M175" i="1"/>
  <c r="M494" i="1"/>
  <c r="N494" i="1" s="1"/>
  <c r="M592" i="1"/>
  <c r="M64" i="1"/>
  <c r="M547" i="1"/>
  <c r="M577" i="1"/>
  <c r="N241" i="1"/>
  <c r="N444" i="1"/>
  <c r="N183" i="1"/>
  <c r="N442" i="1"/>
  <c r="M72" i="1"/>
  <c r="M471" i="1"/>
  <c r="M161" i="1"/>
  <c r="M420" i="1"/>
  <c r="M605" i="1"/>
  <c r="M81" i="1"/>
  <c r="R569" i="1" s="1"/>
  <c r="M521" i="1"/>
  <c r="M371" i="1"/>
  <c r="M528" i="1"/>
  <c r="M607" i="1"/>
  <c r="M276" i="1"/>
  <c r="M645" i="1"/>
  <c r="N645" i="1" s="1"/>
  <c r="M509" i="1"/>
  <c r="M329" i="1"/>
  <c r="N329" i="1" s="1"/>
  <c r="M179" i="1"/>
  <c r="M131" i="1"/>
  <c r="M520" i="1"/>
  <c r="M439" i="1"/>
  <c r="M184" i="1"/>
  <c r="R184" i="1" s="1"/>
  <c r="M557" i="1"/>
  <c r="N557" i="1" s="1"/>
  <c r="M391" i="1"/>
  <c r="M554" i="1"/>
  <c r="M583" i="1"/>
  <c r="N583" i="1" s="1"/>
  <c r="M526" i="1"/>
  <c r="M502" i="1"/>
  <c r="M552" i="1"/>
  <c r="M210" i="1"/>
  <c r="P210" i="1" s="1"/>
  <c r="M570" i="1"/>
  <c r="M558" i="1"/>
  <c r="M208" i="1"/>
  <c r="M257" i="1"/>
  <c r="M301" i="1"/>
  <c r="M388" i="1"/>
  <c r="M327" i="1"/>
  <c r="M564" i="1"/>
  <c r="M89" i="1"/>
  <c r="M503" i="1"/>
  <c r="M556" i="1"/>
  <c r="M531" i="1"/>
  <c r="R531" i="1" s="1"/>
  <c r="M663" i="1"/>
  <c r="M96" i="1"/>
  <c r="M32" i="1"/>
  <c r="M308" i="1"/>
  <c r="M93" i="1"/>
  <c r="N93" i="1" s="1"/>
  <c r="M144" i="1"/>
  <c r="M551" i="1"/>
  <c r="M426" i="1"/>
  <c r="M561" i="1"/>
  <c r="M60" i="1"/>
  <c r="M83" i="1"/>
  <c r="N83" i="1" s="1"/>
  <c r="M176" i="1"/>
  <c r="N176" i="1" s="1"/>
  <c r="M141" i="1"/>
  <c r="N141" i="1" s="1"/>
  <c r="M346" i="1"/>
  <c r="N346" i="1" s="1"/>
  <c r="M516" i="1"/>
  <c r="N516" i="1" s="1"/>
  <c r="M461" i="1"/>
  <c r="M62" i="1"/>
  <c r="M351" i="1"/>
  <c r="M318" i="1"/>
  <c r="N318" i="1" s="1"/>
  <c r="M571" i="1"/>
  <c r="N571" i="1" s="1"/>
  <c r="M356" i="1"/>
  <c r="R356" i="1" s="1"/>
  <c r="M343" i="1"/>
  <c r="M373" i="1"/>
  <c r="N373" i="1" s="1"/>
  <c r="M281" i="1"/>
  <c r="M269" i="1"/>
  <c r="M338" i="1"/>
  <c r="M601" i="1"/>
  <c r="N601" i="1" s="1"/>
  <c r="M249" i="1"/>
  <c r="N249" i="1" s="1"/>
  <c r="M620" i="1"/>
  <c r="N620" i="1" s="1"/>
  <c r="M361" i="1"/>
  <c r="M536" i="1"/>
  <c r="N536" i="1" s="1"/>
  <c r="M625" i="1"/>
  <c r="M628" i="1"/>
  <c r="M275" i="1"/>
  <c r="M314" i="1"/>
  <c r="N314" i="1" s="1"/>
  <c r="M354" i="1"/>
  <c r="R354" i="1" s="1"/>
  <c r="M560" i="1"/>
  <c r="N560" i="1" s="1"/>
  <c r="M656" i="1"/>
  <c r="M36" i="1"/>
  <c r="R36" i="1" s="1"/>
  <c r="M219" i="1"/>
  <c r="M227" i="1"/>
  <c r="M341" i="1"/>
  <c r="M43" i="1"/>
  <c r="N43" i="1" s="1"/>
  <c r="M153" i="1"/>
  <c r="N153" i="1" s="1"/>
  <c r="M410" i="1"/>
  <c r="R410" i="1" s="1"/>
  <c r="M190" i="1"/>
  <c r="M562" i="1"/>
  <c r="R562" i="1" s="1"/>
  <c r="M517" i="1"/>
  <c r="M290" i="1"/>
  <c r="M45" i="1"/>
  <c r="M136" i="1"/>
  <c r="N136" i="1" s="1"/>
  <c r="M71" i="1"/>
  <c r="M430" i="1"/>
  <c r="R430" i="1" s="1"/>
  <c r="N343" i="1"/>
  <c r="N670" i="1"/>
  <c r="N632" i="1"/>
  <c r="N452" i="1"/>
  <c r="N87" i="1"/>
  <c r="N381" i="1"/>
  <c r="N489" i="1"/>
  <c r="N457" i="1"/>
  <c r="N149" i="1"/>
  <c r="N602" i="1"/>
  <c r="O193" i="1"/>
  <c r="R489" i="1"/>
  <c r="N193" i="1"/>
  <c r="R342" i="1"/>
  <c r="P342" i="1"/>
  <c r="N342" i="1"/>
  <c r="N576" i="1"/>
  <c r="N475" i="1"/>
  <c r="N191" i="1"/>
  <c r="N151" i="1"/>
  <c r="N365" i="1"/>
  <c r="N323" i="1"/>
  <c r="R199" i="1"/>
  <c r="N199" i="1"/>
  <c r="N374" i="1"/>
  <c r="N232" i="1"/>
  <c r="N547" i="1"/>
  <c r="N533" i="1"/>
  <c r="N268" i="1"/>
  <c r="N470" i="1"/>
  <c r="N416" i="1"/>
  <c r="N277" i="1"/>
  <c r="N569" i="1"/>
  <c r="R279" i="1"/>
  <c r="N279" i="1"/>
  <c r="R307" i="1"/>
  <c r="N307" i="1"/>
  <c r="N652" i="1"/>
  <c r="N142" i="1"/>
  <c r="O471" i="1"/>
  <c r="N113" i="1"/>
  <c r="N218" i="1"/>
  <c r="N485" i="1"/>
  <c r="N171" i="1"/>
  <c r="N483" i="1"/>
  <c r="N233" i="1"/>
  <c r="N408" i="1"/>
  <c r="N288" i="1"/>
  <c r="N612" i="1"/>
  <c r="N137" i="1"/>
  <c r="N642" i="1"/>
  <c r="N110" i="1"/>
  <c r="N272" i="1"/>
  <c r="N347" i="1"/>
  <c r="R255" i="1"/>
  <c r="N458" i="1"/>
  <c r="N348" i="1"/>
  <c r="N289" i="1"/>
  <c r="N236" i="1"/>
  <c r="O596" i="1"/>
  <c r="N596" i="1"/>
  <c r="N282" i="1"/>
  <c r="N315" i="1"/>
  <c r="N322" i="1"/>
  <c r="R259" i="1"/>
  <c r="N259" i="1"/>
  <c r="N527" i="1"/>
  <c r="O201" i="1"/>
  <c r="N201" i="1"/>
  <c r="N326" i="1"/>
  <c r="N419" i="1"/>
  <c r="O578" i="1"/>
  <c r="N578" i="1"/>
  <c r="N235" i="1"/>
  <c r="N226" i="1"/>
  <c r="O35" i="1"/>
  <c r="N35" i="1"/>
  <c r="R428" i="1"/>
  <c r="N428" i="1"/>
  <c r="N540" i="1"/>
  <c r="N225" i="1"/>
  <c r="N636" i="1"/>
  <c r="O537" i="1"/>
  <c r="R537" i="1"/>
  <c r="N537" i="1"/>
  <c r="P660" i="1"/>
  <c r="O660" i="1"/>
  <c r="R660" i="1"/>
  <c r="N660" i="1"/>
  <c r="R495" i="1"/>
  <c r="N495" i="1"/>
  <c r="O164" i="1"/>
  <c r="N164" i="1"/>
  <c r="N198" i="1"/>
  <c r="O49" i="1"/>
  <c r="N49" i="1"/>
  <c r="N295" i="1"/>
  <c r="N424" i="1"/>
  <c r="O299" i="1"/>
  <c r="N274" i="1"/>
  <c r="N622" i="1"/>
  <c r="N106" i="1"/>
  <c r="N79" i="1"/>
  <c r="R357" i="1"/>
  <c r="N229" i="1"/>
  <c r="N637" i="1"/>
  <c r="N500" i="1"/>
  <c r="N378" i="1"/>
  <c r="N427" i="1"/>
  <c r="N608" i="1"/>
  <c r="N539" i="1"/>
  <c r="R68" i="1"/>
  <c r="P68" i="1"/>
  <c r="N68" i="1"/>
  <c r="R73" i="1"/>
  <c r="N73" i="1"/>
  <c r="N349" i="1"/>
  <c r="R57" i="1"/>
  <c r="P57" i="1"/>
  <c r="O57" i="1"/>
  <c r="N57" i="1"/>
  <c r="O223" i="1"/>
  <c r="O56" i="1"/>
  <c r="N56" i="1"/>
  <c r="N524" i="1"/>
  <c r="N523" i="1"/>
  <c r="N175" i="1"/>
  <c r="R101" i="1"/>
  <c r="N101" i="1"/>
  <c r="O597" i="1"/>
  <c r="N597" i="1"/>
  <c r="R514" i="1"/>
  <c r="P514" i="1"/>
  <c r="N64" i="1"/>
  <c r="O587" i="1"/>
  <c r="P279" i="1"/>
  <c r="R426" i="1"/>
  <c r="N426" i="1"/>
  <c r="N561" i="1"/>
  <c r="N60" i="1"/>
  <c r="O346" i="1"/>
  <c r="N461" i="1"/>
  <c r="N62" i="1"/>
  <c r="N351" i="1"/>
  <c r="N356" i="1"/>
  <c r="N281" i="1"/>
  <c r="N269" i="1"/>
  <c r="N338" i="1"/>
  <c r="N361" i="1"/>
  <c r="O536" i="1"/>
  <c r="O625" i="1"/>
  <c r="N625" i="1"/>
  <c r="N628" i="1"/>
  <c r="N275" i="1"/>
  <c r="N354" i="1"/>
  <c r="O656" i="1"/>
  <c r="N656" i="1"/>
  <c r="O36" i="1"/>
  <c r="N219" i="1"/>
  <c r="N227" i="1"/>
  <c r="N341" i="1"/>
  <c r="P289" i="1"/>
  <c r="N190" i="1"/>
  <c r="N562" i="1"/>
  <c r="N517" i="1"/>
  <c r="N290" i="1"/>
  <c r="N45" i="1"/>
  <c r="N71" i="1"/>
  <c r="N491" i="1"/>
  <c r="O132" i="1"/>
  <c r="N132" i="1"/>
  <c r="N221" i="1"/>
  <c r="N213" i="1"/>
  <c r="N230" i="1"/>
  <c r="N352" i="1"/>
  <c r="N643" i="1"/>
  <c r="N103" i="1"/>
  <c r="N203" i="1"/>
  <c r="N497" i="1"/>
  <c r="N510" i="1"/>
  <c r="R187" i="1"/>
  <c r="O558" i="1"/>
  <c r="O535" i="1"/>
  <c r="O595" i="1"/>
  <c r="N535" i="1"/>
  <c r="N305" i="1"/>
  <c r="N580" i="1"/>
  <c r="N404" i="1"/>
  <c r="N649" i="1"/>
  <c r="R102" i="1"/>
  <c r="N357" i="1"/>
  <c r="N317" i="1"/>
  <c r="N472" i="1"/>
  <c r="N53" i="1"/>
  <c r="O310" i="1"/>
  <c r="R310" i="1"/>
  <c r="N310" i="1"/>
  <c r="N253" i="1"/>
  <c r="R382" i="1"/>
  <c r="N382" i="1"/>
  <c r="R358" i="1"/>
  <c r="N358" i="1"/>
  <c r="N481" i="1"/>
  <c r="O78" i="1"/>
  <c r="N78" i="1"/>
  <c r="N389" i="1"/>
  <c r="N312" i="1"/>
  <c r="N639" i="1"/>
  <c r="N646" i="1"/>
  <c r="N261" i="1"/>
  <c r="R278" i="1"/>
  <c r="N278" i="1"/>
  <c r="N595" i="1"/>
  <c r="N433" i="1"/>
  <c r="R423" i="1"/>
  <c r="N423" i="1"/>
  <c r="N61" i="1"/>
  <c r="N174" i="1"/>
  <c r="N383" i="1"/>
  <c r="N661" i="1"/>
  <c r="N256" i="1"/>
  <c r="N635" i="1"/>
  <c r="N603" i="1"/>
  <c r="O659" i="1"/>
  <c r="N659" i="1"/>
  <c r="N598" i="1"/>
  <c r="N177" i="1"/>
  <c r="R632" i="1"/>
  <c r="P632" i="1"/>
  <c r="R505" i="1"/>
  <c r="N466" i="1"/>
  <c r="O555" i="1"/>
  <c r="N555" i="1"/>
  <c r="N514" i="1"/>
  <c r="N126" i="1"/>
  <c r="N173" i="1"/>
  <c r="N120" i="1"/>
  <c r="N169" i="1"/>
  <c r="N258" i="1"/>
  <c r="P423" i="1"/>
  <c r="N396" i="1"/>
  <c r="O186" i="1"/>
  <c r="N186" i="1"/>
  <c r="N653" i="1"/>
  <c r="N529" i="1"/>
  <c r="O248" i="1"/>
  <c r="N248" i="1"/>
  <c r="N476" i="1"/>
  <c r="N104" i="1"/>
  <c r="N304" i="1"/>
  <c r="O119" i="1"/>
  <c r="N119" i="1"/>
  <c r="R242" i="1"/>
  <c r="N242" i="1"/>
  <c r="N72" i="1"/>
  <c r="R644" i="1"/>
  <c r="N471" i="1"/>
  <c r="N161" i="1"/>
  <c r="R420" i="1"/>
  <c r="N605" i="1"/>
  <c r="R81" i="1"/>
  <c r="P81" i="1"/>
  <c r="N521" i="1"/>
  <c r="N371" i="1"/>
  <c r="N528" i="1"/>
  <c r="N607" i="1"/>
  <c r="P276" i="1"/>
  <c r="R276" i="1"/>
  <c r="N276" i="1"/>
  <c r="N509" i="1"/>
  <c r="R329" i="1"/>
  <c r="N179" i="1"/>
  <c r="O131" i="1"/>
  <c r="N131" i="1"/>
  <c r="N520" i="1"/>
  <c r="N439" i="1"/>
  <c r="P184" i="1"/>
  <c r="N184" i="1"/>
  <c r="N391" i="1"/>
  <c r="N554" i="1"/>
  <c r="N526" i="1"/>
  <c r="R502" i="1"/>
  <c r="P502" i="1"/>
  <c r="N502" i="1"/>
  <c r="N552" i="1"/>
  <c r="R210" i="1"/>
  <c r="N210" i="1"/>
  <c r="R570" i="1"/>
  <c r="N570" i="1"/>
  <c r="N558" i="1"/>
  <c r="N208" i="1"/>
  <c r="N257" i="1"/>
  <c r="O301" i="1"/>
  <c r="N301" i="1"/>
  <c r="N388" i="1"/>
  <c r="N327" i="1"/>
  <c r="O564" i="1"/>
  <c r="N564" i="1"/>
  <c r="N89" i="1"/>
  <c r="N503" i="1"/>
  <c r="N556" i="1"/>
  <c r="N531" i="1"/>
  <c r="N663" i="1"/>
  <c r="R96" i="1"/>
  <c r="P96" i="1"/>
  <c r="N96" i="1"/>
  <c r="R32" i="1"/>
  <c r="P32" i="1"/>
  <c r="N32" i="1"/>
  <c r="N308" i="1"/>
  <c r="N144" i="1"/>
  <c r="N551" i="1"/>
  <c r="N162" i="1"/>
  <c r="N135" i="1"/>
  <c r="N456" i="1"/>
  <c r="O429" i="1"/>
  <c r="N429" i="1"/>
  <c r="R482" i="1"/>
  <c r="N482" i="1"/>
  <c r="N566" i="1"/>
  <c r="N493" i="1"/>
  <c r="N320" i="1"/>
  <c r="N238" i="1"/>
  <c r="R306" i="1"/>
  <c r="N306" i="1"/>
  <c r="N638" i="1"/>
  <c r="N435" i="1"/>
  <c r="N512" i="1"/>
  <c r="N251" i="1"/>
  <c r="N157" i="1"/>
  <c r="N615" i="1"/>
  <c r="N339" i="1"/>
  <c r="O110" i="1"/>
  <c r="N86" i="1"/>
  <c r="N222" i="1"/>
  <c r="N504" i="1"/>
  <c r="N446" i="1"/>
  <c r="N319" i="1"/>
  <c r="N207" i="1"/>
  <c r="N648" i="1"/>
  <c r="N360" i="1"/>
  <c r="N403" i="1"/>
  <c r="N400" i="1"/>
  <c r="N296" i="1"/>
  <c r="N600" i="1"/>
  <c r="N508" i="1"/>
  <c r="N211" i="1"/>
  <c r="N669" i="1"/>
  <c r="N385" i="1"/>
  <c r="N313" i="1"/>
  <c r="N522" i="1"/>
  <c r="R270" i="1"/>
  <c r="N270" i="1"/>
  <c r="O577" i="1"/>
  <c r="R59" i="1"/>
  <c r="N59" i="1"/>
  <c r="O553" i="1"/>
  <c r="N553" i="1"/>
  <c r="N204" i="1"/>
  <c r="R353" i="1"/>
  <c r="P353" i="1"/>
  <c r="N353" i="1"/>
  <c r="R273" i="1"/>
  <c r="O512" i="1"/>
  <c r="N447" i="1"/>
  <c r="N109" i="1"/>
  <c r="N498" i="1"/>
  <c r="N592" i="1"/>
  <c r="R228" i="1"/>
  <c r="N228" i="1"/>
  <c r="N544" i="1"/>
  <c r="O662" i="1"/>
  <c r="N662" i="1"/>
  <c r="N577" i="1"/>
  <c r="M657" i="1"/>
  <c r="M331" i="1"/>
  <c r="R446" i="1" s="1"/>
  <c r="M178" i="1"/>
  <c r="O632" i="1" s="1"/>
  <c r="M440" i="1"/>
  <c r="M330" i="1"/>
  <c r="R669" i="1" s="1"/>
  <c r="M590" i="1"/>
  <c r="M589" i="1"/>
  <c r="O527" i="1" s="1"/>
  <c r="M133" i="1"/>
  <c r="P306" i="1" s="1"/>
  <c r="M205" i="1"/>
  <c r="M200" i="1"/>
  <c r="M58" i="1"/>
  <c r="R258" i="1" s="1"/>
  <c r="M292" i="1"/>
  <c r="M185" i="1"/>
  <c r="M316" i="1"/>
  <c r="M368" i="1"/>
  <c r="M30" i="1"/>
  <c r="M197" i="1"/>
  <c r="R385" i="1" s="1"/>
  <c r="M574" i="1"/>
  <c r="M70" i="1"/>
  <c r="M455" i="1"/>
  <c r="M147" i="1"/>
  <c r="M334" i="1"/>
  <c r="M264" i="1"/>
  <c r="N264" i="1" s="1"/>
  <c r="M182" i="1"/>
  <c r="M206" i="1"/>
  <c r="M362" i="1"/>
  <c r="M158" i="1"/>
  <c r="R61" i="1" s="1"/>
  <c r="M163" i="1"/>
  <c r="M212" i="1"/>
  <c r="M563" i="1"/>
  <c r="M239" i="1"/>
  <c r="M155" i="1"/>
  <c r="M599" i="1"/>
  <c r="M115" i="1"/>
  <c r="M336" i="1"/>
  <c r="M480" i="1"/>
  <c r="M626" i="1"/>
  <c r="M667" i="1"/>
  <c r="M671" i="1"/>
  <c r="M194" i="1"/>
  <c r="M604" i="1"/>
  <c r="M541" i="1"/>
  <c r="M665" i="1"/>
  <c r="O513" i="1" s="1"/>
  <c r="M214" i="1"/>
  <c r="M501" i="1"/>
  <c r="M267" i="1"/>
  <c r="O385" i="1" s="1"/>
  <c r="M188" i="1"/>
  <c r="M285" i="1"/>
  <c r="M407" i="1"/>
  <c r="M549" i="1"/>
  <c r="M431" i="1"/>
  <c r="R470" i="1" s="1"/>
  <c r="M658" i="1"/>
  <c r="M300" i="1"/>
  <c r="M414" i="1"/>
  <c r="M108" i="1"/>
  <c r="M50" i="1"/>
  <c r="M46" i="1"/>
  <c r="M180" i="1"/>
  <c r="O539" i="1" s="1"/>
  <c r="M572" i="1"/>
  <c r="R56" i="1" s="1"/>
  <c r="M462" i="1"/>
  <c r="R113" i="1" s="1"/>
  <c r="M417" i="1"/>
  <c r="R176" i="1" s="1"/>
  <c r="M148" i="1"/>
  <c r="M298" i="1"/>
  <c r="M47" i="1"/>
  <c r="M650" i="1"/>
  <c r="M152" i="1"/>
  <c r="M215" i="1"/>
  <c r="M463" i="1"/>
  <c r="M124" i="1"/>
  <c r="M51" i="1"/>
  <c r="M573" i="1"/>
  <c r="M234" i="1"/>
  <c r="M496" i="1"/>
  <c r="M633" i="1"/>
  <c r="M192" i="1"/>
  <c r="M611" i="1"/>
  <c r="M41" i="1"/>
  <c r="M195" i="1"/>
  <c r="M129" i="1"/>
  <c r="N129" i="1" s="1"/>
  <c r="M97" i="1"/>
  <c r="M450" i="1"/>
  <c r="M372" i="1"/>
  <c r="R625" i="1" s="1"/>
  <c r="M543" i="1"/>
  <c r="M366" i="1"/>
  <c r="O481" i="1" s="1"/>
  <c r="M445" i="1"/>
  <c r="M29" i="1"/>
  <c r="M409" i="1"/>
  <c r="M121" i="1"/>
  <c r="M100" i="1"/>
  <c r="M220" i="1"/>
  <c r="R288" i="1" s="1"/>
  <c r="M664" i="1"/>
  <c r="M181" i="1"/>
  <c r="M335" i="1"/>
  <c r="M370" i="1"/>
  <c r="R615" i="1" s="1"/>
  <c r="M436" i="1"/>
  <c r="M216" i="1"/>
  <c r="M415" i="1"/>
  <c r="M401" i="1"/>
  <c r="N401" i="1" s="1"/>
  <c r="M150" i="1"/>
  <c r="M250" i="1"/>
  <c r="M623" i="1"/>
  <c r="M499" i="1"/>
  <c r="M94" i="1"/>
  <c r="M506" i="1"/>
  <c r="M565" i="1"/>
  <c r="M582" i="1"/>
  <c r="M425" i="1"/>
  <c r="M515" i="1"/>
  <c r="M393" i="1"/>
  <c r="P249" i="1" s="1"/>
  <c r="M309" i="1"/>
  <c r="N309" i="1" s="1"/>
  <c r="M507" i="1"/>
  <c r="M534" i="1"/>
  <c r="M594" i="1"/>
  <c r="M33" i="1"/>
  <c r="M111" i="1"/>
  <c r="M280" i="1"/>
  <c r="M165" i="1"/>
  <c r="M48" i="1"/>
  <c r="M363" i="1"/>
  <c r="M479" i="1"/>
  <c r="M519" i="1"/>
  <c r="O521" i="1" s="1"/>
  <c r="M265" i="1"/>
  <c r="M380" i="1"/>
  <c r="M262" i="1"/>
  <c r="M138" i="1"/>
  <c r="M395" i="1"/>
  <c r="M82" i="1"/>
  <c r="M359" i="1"/>
  <c r="M624" i="1"/>
  <c r="M44" i="1"/>
  <c r="M421" i="1"/>
  <c r="M77" i="1"/>
  <c r="M160" i="1"/>
  <c r="M116" i="1"/>
  <c r="M337" i="1"/>
  <c r="M118" i="1"/>
  <c r="M384" i="1"/>
  <c r="M550" i="1"/>
  <c r="M107" i="1"/>
  <c r="M367" i="1"/>
  <c r="M579" i="1"/>
  <c r="O42" i="1" s="1"/>
  <c r="M593" i="1"/>
  <c r="M80" i="1"/>
  <c r="M344" i="1"/>
  <c r="M196" i="1"/>
  <c r="R169" i="1" s="1"/>
  <c r="M631" i="1"/>
  <c r="M630" i="1"/>
  <c r="M525" i="1"/>
  <c r="M469" i="1"/>
  <c r="R42" i="1" s="1"/>
  <c r="M28" i="1"/>
  <c r="M629" i="1"/>
  <c r="M21" i="1"/>
  <c r="M247" i="1"/>
  <c r="M209" i="1"/>
  <c r="M610" i="1"/>
  <c r="O620" i="1" s="1"/>
  <c r="M376" i="1"/>
  <c r="O322" i="1" s="1"/>
  <c r="M478" i="1"/>
  <c r="M283" i="1"/>
  <c r="M303" i="1"/>
  <c r="M170" i="1"/>
  <c r="R437" i="1" s="1"/>
  <c r="M159" i="1"/>
  <c r="M244" i="1"/>
  <c r="M168" i="1"/>
  <c r="M123" i="1"/>
  <c r="M294" i="1"/>
  <c r="M546" i="1"/>
  <c r="M145" i="1"/>
  <c r="M140" i="1"/>
  <c r="M464" i="1"/>
  <c r="M567" i="1"/>
  <c r="R106" i="1" s="1"/>
  <c r="M438" i="1"/>
  <c r="M34" i="1"/>
  <c r="M490" i="1"/>
  <c r="M114" i="1"/>
  <c r="M311" i="1"/>
  <c r="M224" i="1"/>
  <c r="M74" i="1"/>
  <c r="M575" i="1"/>
  <c r="R218" i="1" s="1"/>
  <c r="M350" i="1"/>
  <c r="M405" i="1"/>
  <c r="N405" i="1" s="1"/>
  <c r="M332" i="1"/>
  <c r="M448" i="1"/>
  <c r="M84" i="1"/>
  <c r="M613" i="1"/>
  <c r="M246" i="1"/>
  <c r="M24" i="1"/>
  <c r="M325" i="1"/>
  <c r="R235" i="1" s="1"/>
  <c r="M634" i="1"/>
  <c r="O520" i="1" s="1"/>
  <c r="M243" i="1"/>
  <c r="M369" i="1"/>
  <c r="M532" i="1"/>
  <c r="M95" i="1"/>
  <c r="M441" i="1"/>
  <c r="M134" i="1"/>
  <c r="M581" i="1"/>
  <c r="O612" i="1" s="1"/>
  <c r="M451" i="1"/>
  <c r="M92" i="1"/>
  <c r="R553" i="1" s="1"/>
  <c r="M390" i="1"/>
  <c r="M641" i="1"/>
  <c r="M486" i="1"/>
  <c r="M609" i="1"/>
  <c r="M231" i="1"/>
  <c r="M130" i="1"/>
  <c r="R198" i="1" s="1"/>
  <c r="M413" i="1"/>
  <c r="M143" i="1"/>
  <c r="M69" i="1"/>
  <c r="M98" i="1"/>
  <c r="O153" i="1" s="1"/>
  <c r="M293" i="1"/>
  <c r="P537" i="1" s="1"/>
  <c r="M545" i="1"/>
  <c r="M654" i="1"/>
  <c r="M237" i="1"/>
  <c r="O651" i="1" s="1"/>
  <c r="M75" i="1"/>
  <c r="M39" i="1"/>
  <c r="R620" i="1" s="1"/>
  <c r="M90" i="1"/>
  <c r="M65" i="1"/>
  <c r="M260" i="1"/>
  <c r="M542" i="1"/>
  <c r="M284" i="1"/>
  <c r="M406" i="1"/>
  <c r="N406" i="1" s="1"/>
  <c r="M156" i="1"/>
  <c r="M398" i="1"/>
  <c r="M19" i="1"/>
  <c r="M37" i="1"/>
  <c r="M511" i="1"/>
  <c r="M585" i="1"/>
  <c r="M63" i="1"/>
  <c r="O576" i="1" s="1"/>
  <c r="M387" i="1"/>
  <c r="M402" i="1"/>
  <c r="O60" i="1" s="1"/>
  <c r="M328" i="1"/>
  <c r="M99" i="1"/>
  <c r="M22" i="1"/>
  <c r="M105" i="1"/>
  <c r="M454" i="1"/>
  <c r="M263" i="1"/>
  <c r="M67" i="1"/>
  <c r="R282" i="1" s="1"/>
  <c r="M586" i="1"/>
  <c r="O601" i="1" s="1"/>
  <c r="M588" i="1"/>
  <c r="M618" i="1"/>
  <c r="M488" i="1"/>
  <c r="M538" i="1"/>
  <c r="M375" i="1"/>
  <c r="M297" i="1"/>
  <c r="M167" i="1"/>
  <c r="M477" i="1"/>
  <c r="O494" i="1" s="1"/>
  <c r="M202" i="1"/>
  <c r="M324" i="1"/>
  <c r="M399" i="1"/>
  <c r="N399" i="1" s="1"/>
  <c r="M321" i="1"/>
  <c r="O571" i="1" s="1"/>
  <c r="M412" i="1"/>
  <c r="M449" i="1"/>
  <c r="O485" i="1" s="1"/>
  <c r="M655" i="1"/>
  <c r="N655" i="1" s="1"/>
  <c r="M154" i="1"/>
  <c r="M245" i="1"/>
  <c r="M591" i="1"/>
  <c r="O637" i="1" s="1"/>
  <c r="M647" i="1"/>
  <c r="M146" i="1"/>
  <c r="M422" i="1"/>
  <c r="M640" i="1"/>
  <c r="M487" i="1"/>
  <c r="R43" i="1" s="1"/>
  <c r="M340" i="1"/>
  <c r="M484" i="1"/>
  <c r="R408" i="1" s="1"/>
  <c r="M254" i="1"/>
  <c r="M468" i="1"/>
  <c r="M23" i="1"/>
  <c r="M26" i="1"/>
  <c r="M128" i="1"/>
  <c r="M302" i="1"/>
  <c r="M112" i="1"/>
  <c r="M91" i="1"/>
  <c r="M27" i="1"/>
  <c r="M616" i="1"/>
  <c r="M88" i="1"/>
  <c r="M117" i="1"/>
  <c r="M31" i="1"/>
  <c r="P219" i="1" s="1"/>
  <c r="M52" i="1"/>
  <c r="M287" i="1"/>
  <c r="M434" i="1"/>
  <c r="M66" i="1"/>
  <c r="M606" i="1"/>
  <c r="R364" i="1" s="1"/>
  <c r="M333" i="1"/>
  <c r="M172" i="1"/>
  <c r="R551" i="1" l="1"/>
  <c r="R483" i="1"/>
  <c r="O533" i="1"/>
  <c r="N410" i="1"/>
  <c r="O560" i="1"/>
  <c r="N355" i="1"/>
  <c r="P420" i="1"/>
  <c r="O473" i="1"/>
  <c r="N377" i="1"/>
  <c r="O289" i="1"/>
  <c r="R584" i="1"/>
  <c r="R349" i="1"/>
  <c r="R473" i="1"/>
  <c r="R571" i="1"/>
  <c r="P137" i="1"/>
  <c r="P552" i="1"/>
  <c r="R110" i="1"/>
  <c r="P419" i="1"/>
  <c r="P652" i="1"/>
  <c r="N81" i="1"/>
  <c r="R249" i="1"/>
  <c r="N125" i="1"/>
  <c r="N36" i="1"/>
  <c r="N430" i="1"/>
  <c r="R190" i="1"/>
  <c r="N467" i="1"/>
  <c r="N252" i="1"/>
  <c r="R467" i="1"/>
  <c r="R289" i="1"/>
  <c r="P410" i="1"/>
  <c r="O419" i="1"/>
  <c r="R578" i="1"/>
  <c r="O493" i="1"/>
  <c r="R598" i="1"/>
  <c r="P576" i="1"/>
  <c r="O605" i="1"/>
  <c r="N505" i="1"/>
  <c r="R253" i="1"/>
  <c r="N559" i="1"/>
  <c r="R411" i="1"/>
  <c r="R360" i="1"/>
  <c r="R274" i="1"/>
  <c r="R471" i="1"/>
  <c r="R635" i="1"/>
  <c r="N420" i="1"/>
  <c r="R286" i="1"/>
  <c r="N386" i="1"/>
  <c r="O424" i="1"/>
  <c r="R54" i="1"/>
  <c r="O187" i="1"/>
  <c r="R269" i="1"/>
  <c r="O383" i="1"/>
  <c r="R93" i="1"/>
  <c r="R612" i="1"/>
  <c r="R608" i="1"/>
  <c r="N55" i="1"/>
  <c r="N548" i="1"/>
  <c r="R439" i="1"/>
  <c r="R345" i="1"/>
  <c r="O502" i="1"/>
  <c r="R555" i="1"/>
  <c r="O64" i="1"/>
  <c r="R607" i="1"/>
  <c r="R365" i="1"/>
  <c r="R663" i="1"/>
  <c r="R120" i="1"/>
  <c r="R544" i="1"/>
  <c r="R38" i="1"/>
  <c r="R418" i="1"/>
  <c r="N54" i="1"/>
  <c r="O120" i="1"/>
  <c r="O341" i="1"/>
  <c r="R622" i="1"/>
  <c r="O636" i="1"/>
  <c r="O54" i="1"/>
  <c r="R323" i="1"/>
  <c r="O552" i="1"/>
  <c r="O459" i="1"/>
  <c r="R161" i="1"/>
  <c r="R71" i="1"/>
  <c r="O190" i="1"/>
  <c r="R456" i="1"/>
  <c r="R89" i="1"/>
  <c r="O603" i="1"/>
  <c r="P54" i="1"/>
  <c r="P174" i="1"/>
  <c r="R131" i="1"/>
  <c r="R208" i="1"/>
  <c r="O602" i="1"/>
  <c r="R268" i="1"/>
  <c r="P255" i="1"/>
  <c r="R35" i="1"/>
  <c r="P266" i="1"/>
  <c r="R251" i="1"/>
  <c r="R510" i="1"/>
  <c r="R207" i="1"/>
  <c r="O157" i="1"/>
  <c r="R179" i="1"/>
  <c r="R397" i="1"/>
  <c r="R552" i="1"/>
  <c r="R252" i="1"/>
  <c r="O503" i="1"/>
  <c r="O622" i="1"/>
  <c r="R277" i="1"/>
  <c r="R151" i="1"/>
  <c r="R352" i="1"/>
  <c r="P207" i="1"/>
  <c r="O544" i="1"/>
  <c r="R109" i="1"/>
  <c r="R222" i="1"/>
  <c r="O86" i="1"/>
  <c r="P566" i="1"/>
  <c r="R301" i="1"/>
  <c r="O258" i="1"/>
  <c r="O514" i="1"/>
  <c r="R444" i="1"/>
  <c r="P433" i="1"/>
  <c r="R389" i="1"/>
  <c r="O365" i="1"/>
  <c r="O510" i="1"/>
  <c r="O643" i="1"/>
  <c r="O517" i="1"/>
  <c r="R346" i="1"/>
  <c r="R60" i="1"/>
  <c r="R516" i="1"/>
  <c r="P223" i="1"/>
  <c r="R460" i="1"/>
  <c r="R617" i="1"/>
  <c r="R226" i="1"/>
  <c r="R419" i="1"/>
  <c r="P620" i="1"/>
  <c r="R137" i="1"/>
  <c r="R233" i="1"/>
  <c r="P252" i="1"/>
  <c r="R232" i="1"/>
  <c r="R374" i="1"/>
  <c r="R503" i="1"/>
  <c r="O342" i="1"/>
  <c r="R149" i="1"/>
  <c r="R566" i="1"/>
  <c r="R526" i="1"/>
  <c r="R521" i="1"/>
  <c r="R597" i="1"/>
  <c r="R476" i="1"/>
  <c r="O529" i="1"/>
  <c r="R396" i="1"/>
  <c r="R661" i="1"/>
  <c r="R174" i="1"/>
  <c r="R433" i="1"/>
  <c r="R261" i="1"/>
  <c r="R136" i="1"/>
  <c r="O524" i="1"/>
  <c r="R275" i="1"/>
  <c r="O460" i="1"/>
  <c r="R378" i="1"/>
  <c r="R164" i="1"/>
  <c r="R540" i="1"/>
  <c r="R315" i="1"/>
  <c r="P485" i="1"/>
  <c r="P560" i="1"/>
  <c r="R475" i="1"/>
  <c r="R461" i="1"/>
  <c r="O600" i="1"/>
  <c r="R319" i="1"/>
  <c r="R556" i="1"/>
  <c r="R257" i="1"/>
  <c r="P338" i="1"/>
  <c r="P659" i="1"/>
  <c r="R517" i="1"/>
  <c r="P497" i="1"/>
  <c r="P540" i="1"/>
  <c r="R601" i="1"/>
  <c r="R141" i="1"/>
  <c r="P319" i="1"/>
  <c r="R175" i="1"/>
  <c r="P56" i="1"/>
  <c r="R432" i="1"/>
  <c r="R326" i="1"/>
  <c r="R528" i="1"/>
  <c r="R485" i="1"/>
  <c r="P533" i="1"/>
  <c r="P494" i="1"/>
  <c r="P365" i="1"/>
  <c r="R193" i="1"/>
  <c r="R381" i="1"/>
  <c r="O648" i="1"/>
  <c r="O653" i="1"/>
  <c r="P396" i="1"/>
  <c r="O389" i="1"/>
  <c r="R659" i="1"/>
  <c r="R535" i="1"/>
  <c r="P521" i="1"/>
  <c r="R497" i="1"/>
  <c r="O614" i="1"/>
  <c r="R45" i="1"/>
  <c r="R219" i="1"/>
  <c r="R560" i="1"/>
  <c r="R373" i="1"/>
  <c r="R49" i="1"/>
  <c r="P619" i="1"/>
  <c r="O467" i="1"/>
  <c r="P110" i="1"/>
  <c r="R522" i="1"/>
  <c r="R533" i="1"/>
  <c r="R494" i="1"/>
  <c r="R474" i="1"/>
  <c r="R339" i="1"/>
  <c r="R512" i="1"/>
  <c r="P653" i="1"/>
  <c r="R173" i="1"/>
  <c r="R527" i="1"/>
  <c r="R271" i="1"/>
  <c r="O497" i="1"/>
  <c r="P176" i="1"/>
  <c r="P516" i="1"/>
  <c r="R523" i="1"/>
  <c r="P164" i="1"/>
  <c r="R619" i="1"/>
  <c r="R348" i="1"/>
  <c r="O495" i="1"/>
  <c r="R576" i="1"/>
  <c r="P385" i="1"/>
  <c r="P504" i="1"/>
  <c r="P228" i="1"/>
  <c r="O447" i="1"/>
  <c r="O397" i="1"/>
  <c r="R296" i="1"/>
  <c r="R266" i="1"/>
  <c r="O388" i="1"/>
  <c r="R391" i="1"/>
  <c r="O174" i="1"/>
  <c r="R662" i="1"/>
  <c r="P493" i="1"/>
  <c r="R558" i="1"/>
  <c r="R653" i="1"/>
  <c r="O668" i="1"/>
  <c r="O639" i="1"/>
  <c r="R312" i="1"/>
  <c r="R53" i="1"/>
  <c r="R649" i="1"/>
  <c r="P510" i="1"/>
  <c r="P625" i="1"/>
  <c r="O338" i="1"/>
  <c r="R223" i="1"/>
  <c r="R453" i="1"/>
  <c r="R637" i="1"/>
  <c r="P35" i="1"/>
  <c r="R530" i="1"/>
  <c r="O277" i="1"/>
  <c r="R392" i="1"/>
  <c r="O208" i="1"/>
  <c r="R504" i="1"/>
  <c r="R86" i="1"/>
  <c r="R493" i="1"/>
  <c r="R127" i="1"/>
  <c r="R481" i="1"/>
  <c r="R290" i="1"/>
  <c r="R338" i="1"/>
  <c r="R524" i="1"/>
  <c r="R621" i="1"/>
  <c r="R394" i="1"/>
  <c r="R636" i="1"/>
  <c r="R652" i="1"/>
  <c r="O608" i="1"/>
  <c r="R403" i="1"/>
  <c r="P301" i="1"/>
  <c r="R645" i="1"/>
  <c r="R104" i="1"/>
  <c r="O256" i="1"/>
  <c r="O278" i="1"/>
  <c r="P389" i="1"/>
  <c r="R404" i="1"/>
  <c r="R314" i="1"/>
  <c r="P524" i="1"/>
  <c r="O427" i="1"/>
  <c r="O556" i="1"/>
  <c r="R457" i="1"/>
  <c r="R400" i="1"/>
  <c r="R429" i="1"/>
  <c r="R547" i="1"/>
  <c r="P547" i="1"/>
  <c r="O635" i="1"/>
  <c r="R227" i="1"/>
  <c r="O439" i="1"/>
  <c r="R638" i="1"/>
  <c r="P198" i="1"/>
  <c r="P208" i="1"/>
  <c r="P286" i="1"/>
  <c r="R668" i="1"/>
  <c r="P668" i="1"/>
  <c r="N450" i="1"/>
  <c r="N650" i="1"/>
  <c r="R427" i="1"/>
  <c r="P275" i="1"/>
  <c r="P190" i="1"/>
  <c r="R281" i="1"/>
  <c r="P481" i="1"/>
  <c r="R327" i="1"/>
  <c r="P327" i="1"/>
  <c r="R491" i="1"/>
  <c r="P277" i="1"/>
  <c r="P371" i="1"/>
  <c r="R371" i="1"/>
  <c r="R472" i="1"/>
  <c r="P345" i="1"/>
  <c r="O540" i="1"/>
  <c r="O381" i="1"/>
  <c r="R64" i="1"/>
  <c r="P315" i="1"/>
  <c r="P64" i="1"/>
  <c r="R509" i="1"/>
  <c r="P43" i="1"/>
  <c r="R317" i="1"/>
  <c r="P317" i="1"/>
  <c r="P235" i="1"/>
  <c r="P101" i="1"/>
  <c r="N146" i="1"/>
  <c r="N105" i="1"/>
  <c r="R305" i="1"/>
  <c r="P635" i="1"/>
  <c r="P444" i="1"/>
  <c r="R595" i="1"/>
  <c r="O561" i="1"/>
  <c r="O420" i="1"/>
  <c r="P446" i="1"/>
  <c r="P323" i="1"/>
  <c r="N363" i="1"/>
  <c r="P461" i="1"/>
  <c r="P430" i="1"/>
  <c r="P426" i="1"/>
  <c r="P151" i="1"/>
  <c r="P556" i="1"/>
  <c r="P662" i="1"/>
  <c r="P45" i="1"/>
  <c r="P187" i="1"/>
  <c r="O113" i="1"/>
  <c r="P529" i="1"/>
  <c r="P113" i="1"/>
  <c r="R529" i="1"/>
  <c r="P312" i="1"/>
  <c r="P346" i="1"/>
  <c r="O466" i="1"/>
  <c r="R466" i="1"/>
  <c r="R213" i="1"/>
  <c r="P554" i="1"/>
  <c r="R203" i="1"/>
  <c r="R557" i="1"/>
  <c r="P669" i="1"/>
  <c r="P523" i="1"/>
  <c r="P615" i="1"/>
  <c r="N243" i="1"/>
  <c r="R186" i="1"/>
  <c r="P528" i="1"/>
  <c r="P562" i="1"/>
  <c r="P639" i="1"/>
  <c r="R639" i="1"/>
  <c r="R126" i="1"/>
  <c r="P495" i="1"/>
  <c r="P259" i="1"/>
  <c r="P199" i="1"/>
  <c r="P125" i="1"/>
  <c r="P522" i="1"/>
  <c r="R119" i="1"/>
  <c r="R103" i="1"/>
  <c r="R383" i="1"/>
  <c r="R221" i="1"/>
  <c r="P221" i="1"/>
  <c r="R447" i="1"/>
  <c r="P270" i="1"/>
  <c r="P149" i="1"/>
  <c r="P598" i="1"/>
  <c r="N212" i="1"/>
  <c r="P119" i="1"/>
  <c r="P103" i="1"/>
  <c r="O580" i="1"/>
  <c r="R211" i="1"/>
  <c r="P288" i="1"/>
  <c r="R500" i="1"/>
  <c r="P500" i="1"/>
  <c r="O320" i="1"/>
  <c r="P89" i="1"/>
  <c r="R539" i="1"/>
  <c r="P539" i="1"/>
  <c r="P256" i="1"/>
  <c r="R256" i="1"/>
  <c r="P548" i="1"/>
  <c r="P392" i="1"/>
  <c r="R554" i="1"/>
  <c r="P295" i="1"/>
  <c r="R295" i="1"/>
  <c r="P296" i="1"/>
  <c r="R443" i="1"/>
  <c r="R177" i="1"/>
  <c r="P443" i="1"/>
  <c r="P177" i="1"/>
  <c r="O348" i="1"/>
  <c r="R341" i="1"/>
  <c r="P341" i="1"/>
  <c r="R347" i="1"/>
  <c r="R458" i="1"/>
  <c r="R361" i="1"/>
  <c r="P646" i="1"/>
  <c r="P361" i="1"/>
  <c r="R646" i="1"/>
  <c r="P408" i="1"/>
  <c r="P211" i="1"/>
  <c r="O319" i="1"/>
  <c r="P218" i="1"/>
  <c r="P364" i="1"/>
  <c r="P428" i="1"/>
  <c r="P326" i="1"/>
  <c r="P460" i="1"/>
  <c r="R318" i="1"/>
  <c r="P531" i="1"/>
  <c r="R602" i="1"/>
  <c r="R605" i="1"/>
  <c r="P348" i="1"/>
  <c r="P349" i="1"/>
  <c r="O347" i="1"/>
  <c r="P458" i="1"/>
  <c r="R379" i="1"/>
  <c r="R236" i="1"/>
  <c r="N549" i="1"/>
  <c r="R498" i="1"/>
  <c r="P466" i="1"/>
  <c r="P553" i="1"/>
  <c r="R577" i="1"/>
  <c r="P87" i="1"/>
  <c r="O566" i="1"/>
  <c r="O102" i="1"/>
  <c r="O461" i="1"/>
  <c r="O83" i="1"/>
  <c r="O101" i="1"/>
  <c r="O394" i="1"/>
  <c r="O326" i="1"/>
  <c r="O304" i="1"/>
  <c r="O151" i="1"/>
  <c r="O475" i="1"/>
  <c r="O203" i="1"/>
  <c r="O291" i="1"/>
  <c r="O275" i="1"/>
  <c r="O274" i="1"/>
  <c r="O551" i="1"/>
  <c r="O619" i="1"/>
  <c r="O236" i="1"/>
  <c r="O361" i="1"/>
  <c r="O669" i="1"/>
  <c r="O199" i="1"/>
  <c r="O457" i="1"/>
  <c r="O96" i="1"/>
  <c r="O353" i="1"/>
  <c r="O570" i="1"/>
  <c r="O528" i="1"/>
  <c r="O127" i="1"/>
  <c r="O314" i="1"/>
  <c r="O373" i="1"/>
  <c r="O282" i="1"/>
  <c r="O189" i="1"/>
  <c r="O122" i="1"/>
  <c r="O522" i="1"/>
  <c r="O137" i="1"/>
  <c r="O652" i="1"/>
  <c r="O296" i="1"/>
  <c r="O72" i="1"/>
  <c r="O261" i="1"/>
  <c r="O617" i="1"/>
  <c r="O430" i="1"/>
  <c r="O345" i="1"/>
  <c r="O255" i="1"/>
  <c r="O307" i="1"/>
  <c r="O615" i="1"/>
  <c r="O144" i="1"/>
  <c r="O371" i="1"/>
  <c r="O169" i="1"/>
  <c r="O433" i="1"/>
  <c r="O523" i="1"/>
  <c r="O410" i="1"/>
  <c r="O281" i="1"/>
  <c r="O85" i="1"/>
  <c r="O443" i="1"/>
  <c r="O379" i="1"/>
  <c r="O59" i="1"/>
  <c r="O364" i="1"/>
  <c r="O435" i="1"/>
  <c r="O327" i="1"/>
  <c r="O126" i="1"/>
  <c r="O290" i="1"/>
  <c r="O349" i="1"/>
  <c r="O642" i="1"/>
  <c r="O646" i="1"/>
  <c r="O207" i="1"/>
  <c r="O135" i="1"/>
  <c r="O562" i="1"/>
  <c r="O408" i="1"/>
  <c r="O500" i="1"/>
  <c r="O505" i="1"/>
  <c r="O489" i="1"/>
  <c r="O87" i="1"/>
  <c r="R561" i="1"/>
  <c r="R87" i="1"/>
  <c r="J15" i="1"/>
  <c r="J14" i="1"/>
  <c r="J11" i="1"/>
  <c r="J10" i="1"/>
  <c r="O465" i="1"/>
  <c r="O204" i="1"/>
  <c r="P606" i="1"/>
  <c r="P287" i="1"/>
  <c r="O287" i="1"/>
  <c r="R287" i="1"/>
  <c r="N287" i="1"/>
  <c r="P343" i="1"/>
  <c r="R112" i="1"/>
  <c r="P232" i="1"/>
  <c r="P112" i="1"/>
  <c r="P382" i="1"/>
  <c r="R343" i="1"/>
  <c r="N112" i="1"/>
  <c r="R340" i="1"/>
  <c r="N340" i="1"/>
  <c r="P468" i="1"/>
  <c r="P436" i="1"/>
  <c r="R154" i="1"/>
  <c r="P519" i="1"/>
  <c r="P154" i="1"/>
  <c r="P616" i="1"/>
  <c r="P512" i="1"/>
  <c r="P432" i="1"/>
  <c r="P563" i="1"/>
  <c r="P515" i="1"/>
  <c r="N154" i="1"/>
  <c r="R477" i="1"/>
  <c r="N477" i="1"/>
  <c r="R586" i="1"/>
  <c r="N586" i="1"/>
  <c r="R402" i="1"/>
  <c r="P402" i="1"/>
  <c r="P661" i="1"/>
  <c r="P637" i="1"/>
  <c r="N402" i="1"/>
  <c r="O156" i="1"/>
  <c r="R156" i="1"/>
  <c r="N156" i="1"/>
  <c r="P203" i="1"/>
  <c r="R75" i="1"/>
  <c r="P75" i="1"/>
  <c r="N75" i="1"/>
  <c r="R413" i="1"/>
  <c r="N413" i="1"/>
  <c r="R451" i="1"/>
  <c r="O451" i="1"/>
  <c r="N451" i="1"/>
  <c r="O175" i="1"/>
  <c r="P175" i="1"/>
  <c r="P557" i="1"/>
  <c r="P437" i="1"/>
  <c r="P483" i="1"/>
  <c r="R332" i="1"/>
  <c r="N332" i="1"/>
  <c r="P291" i="1"/>
  <c r="P79" i="1"/>
  <c r="P332" i="1"/>
  <c r="P594" i="1"/>
  <c r="R490" i="1"/>
  <c r="N490" i="1"/>
  <c r="R294" i="1"/>
  <c r="P294" i="1"/>
  <c r="N294" i="1"/>
  <c r="R478" i="1"/>
  <c r="P478" i="1"/>
  <c r="N478" i="1"/>
  <c r="O469" i="1"/>
  <c r="N469" i="1"/>
  <c r="R469" i="1"/>
  <c r="R142" i="1"/>
  <c r="O579" i="1"/>
  <c r="N579" i="1"/>
  <c r="P186" i="1"/>
  <c r="R160" i="1"/>
  <c r="P160" i="1"/>
  <c r="P630" i="1"/>
  <c r="N160" i="1"/>
  <c r="R138" i="1"/>
  <c r="P138" i="1"/>
  <c r="R579" i="1"/>
  <c r="P579" i="1"/>
  <c r="N138" i="1"/>
  <c r="O230" i="1"/>
  <c r="R165" i="1"/>
  <c r="O212" i="1"/>
  <c r="R230" i="1"/>
  <c r="R201" i="1"/>
  <c r="O165" i="1"/>
  <c r="R212" i="1"/>
  <c r="N165" i="1"/>
  <c r="R393" i="1"/>
  <c r="N393" i="1"/>
  <c r="O393" i="1"/>
  <c r="O25" i="1"/>
  <c r="P623" i="1"/>
  <c r="O623" i="1"/>
  <c r="R623" i="1"/>
  <c r="N623" i="1"/>
  <c r="P335" i="1"/>
  <c r="P586" i="1"/>
  <c r="P413" i="1"/>
  <c r="O335" i="1"/>
  <c r="O413" i="1"/>
  <c r="R335" i="1"/>
  <c r="N335" i="1"/>
  <c r="R445" i="1"/>
  <c r="N445" i="1"/>
  <c r="O142" i="1"/>
  <c r="O185" i="1"/>
  <c r="P42" i="1"/>
  <c r="R587" i="1"/>
  <c r="O629" i="1"/>
  <c r="P587" i="1"/>
  <c r="O285" i="1"/>
  <c r="R41" i="1"/>
  <c r="P41" i="1"/>
  <c r="O50" i="1"/>
  <c r="O41" i="1"/>
  <c r="N41" i="1"/>
  <c r="N124" i="1"/>
  <c r="O462" i="1"/>
  <c r="R417" i="1"/>
  <c r="N417" i="1"/>
  <c r="O638" i="1"/>
  <c r="O532" i="1"/>
  <c r="O300" i="1"/>
  <c r="R300" i="1"/>
  <c r="N300" i="1"/>
  <c r="P651" i="1"/>
  <c r="P299" i="1"/>
  <c r="P532" i="1"/>
  <c r="P300" i="1"/>
  <c r="P638" i="1"/>
  <c r="R501" i="1"/>
  <c r="P501" i="1"/>
  <c r="O501" i="1"/>
  <c r="N501" i="1"/>
  <c r="R626" i="1"/>
  <c r="N626" i="1"/>
  <c r="P509" i="1"/>
  <c r="P507" i="1"/>
  <c r="P147" i="1"/>
  <c r="R147" i="1"/>
  <c r="N147" i="1"/>
  <c r="O68" i="1"/>
  <c r="O431" i="1"/>
  <c r="O445" i="1"/>
  <c r="O147" i="1"/>
  <c r="O446" i="1"/>
  <c r="P282" i="1"/>
  <c r="P274" i="1"/>
  <c r="R321" i="1"/>
  <c r="R185" i="1"/>
  <c r="P321" i="1"/>
  <c r="P185" i="1"/>
  <c r="N185" i="1"/>
  <c r="Q390" i="1"/>
  <c r="Q321" i="1"/>
  <c r="Q185" i="1"/>
  <c r="Q282" i="1"/>
  <c r="Q274" i="1"/>
  <c r="Q54" i="1"/>
  <c r="P340" i="1"/>
  <c r="R330" i="1"/>
  <c r="P434" i="1"/>
  <c r="P330" i="1"/>
  <c r="P417" i="1"/>
  <c r="N330" i="1"/>
  <c r="P584" i="1"/>
  <c r="O272" i="1"/>
  <c r="P369" i="1"/>
  <c r="P612" i="1"/>
  <c r="P487" i="1"/>
  <c r="R492" i="1"/>
  <c r="P162" i="1"/>
  <c r="P93" i="1"/>
  <c r="R308" i="1"/>
  <c r="O641" i="1"/>
  <c r="O311" i="1"/>
  <c r="O477" i="1"/>
  <c r="P600" i="1"/>
  <c r="P477" i="1"/>
  <c r="R78" i="1"/>
  <c r="P401" i="1"/>
  <c r="R401" i="1"/>
  <c r="O95" i="1"/>
  <c r="Q40" i="1"/>
  <c r="Q532" i="1"/>
  <c r="Q299" i="1"/>
  <c r="R40" i="1"/>
  <c r="P213" i="1"/>
  <c r="P220" i="1"/>
  <c r="O369" i="1"/>
  <c r="R153" i="1"/>
  <c r="R333" i="1"/>
  <c r="P333" i="1"/>
  <c r="N333" i="1"/>
  <c r="R88" i="1"/>
  <c r="P416" i="1"/>
  <c r="P88" i="1"/>
  <c r="N88" i="1"/>
  <c r="R23" i="1"/>
  <c r="P23" i="1"/>
  <c r="N23" i="1"/>
  <c r="O321" i="1"/>
  <c r="N321" i="1"/>
  <c r="R538" i="1"/>
  <c r="N538" i="1"/>
  <c r="O511" i="1"/>
  <c r="R511" i="1"/>
  <c r="N511" i="1"/>
  <c r="R546" i="1"/>
  <c r="P452" i="1"/>
  <c r="P260" i="1"/>
  <c r="P583" i="1"/>
  <c r="R568" i="1"/>
  <c r="P546" i="1"/>
  <c r="O260" i="1"/>
  <c r="R582" i="1"/>
  <c r="P568" i="1"/>
  <c r="P582" i="1"/>
  <c r="R452" i="1"/>
  <c r="R260" i="1"/>
  <c r="R583" i="1"/>
  <c r="N260" i="1"/>
  <c r="R293" i="1"/>
  <c r="P293" i="1"/>
  <c r="O293" i="1"/>
  <c r="N293" i="1"/>
  <c r="R536" i="1"/>
  <c r="R486" i="1"/>
  <c r="N486" i="1"/>
  <c r="R95" i="1"/>
  <c r="N95" i="1"/>
  <c r="P25" i="1"/>
  <c r="P415" i="1"/>
  <c r="P393" i="1"/>
  <c r="P53" i="1"/>
  <c r="P593" i="1"/>
  <c r="P95" i="1"/>
  <c r="R246" i="1"/>
  <c r="N246" i="1"/>
  <c r="P572" i="1"/>
  <c r="O318" i="1"/>
  <c r="O332" i="1"/>
  <c r="P290" i="1"/>
  <c r="P74" i="1"/>
  <c r="P318" i="1"/>
  <c r="P102" i="1"/>
  <c r="O323" i="1"/>
  <c r="R74" i="1"/>
  <c r="O74" i="1"/>
  <c r="N74" i="1"/>
  <c r="R464" i="1"/>
  <c r="P464" i="1"/>
  <c r="N464" i="1"/>
  <c r="O306" i="1"/>
  <c r="O464" i="1"/>
  <c r="O416" i="1"/>
  <c r="O249" i="1"/>
  <c r="O401" i="1"/>
  <c r="O362" i="1"/>
  <c r="O312" i="1"/>
  <c r="R159" i="1"/>
  <c r="O159" i="1"/>
  <c r="N159" i="1"/>
  <c r="P247" i="1"/>
  <c r="R247" i="1"/>
  <c r="N247" i="1"/>
  <c r="P196" i="1"/>
  <c r="O196" i="1"/>
  <c r="R513" i="1"/>
  <c r="R196" i="1"/>
  <c r="P513" i="1"/>
  <c r="N196" i="1"/>
  <c r="O504" i="1"/>
  <c r="O384" i="1"/>
  <c r="N384" i="1"/>
  <c r="R240" i="1"/>
  <c r="P384" i="1"/>
  <c r="P240" i="1"/>
  <c r="R183" i="1"/>
  <c r="P183" i="1"/>
  <c r="R62" i="1"/>
  <c r="R384" i="1"/>
  <c r="P62" i="1"/>
  <c r="R624" i="1"/>
  <c r="N624" i="1"/>
  <c r="O530" i="1"/>
  <c r="O624" i="1"/>
  <c r="O649" i="1"/>
  <c r="O519" i="1"/>
  <c r="O616" i="1"/>
  <c r="R519" i="1"/>
  <c r="N519" i="1"/>
  <c r="O594" i="1"/>
  <c r="N594" i="1"/>
  <c r="R291" i="1"/>
  <c r="R79" i="1"/>
  <c r="R594" i="1"/>
  <c r="R565" i="1"/>
  <c r="O565" i="1"/>
  <c r="N565" i="1"/>
  <c r="P73" i="1"/>
  <c r="P631" i="1"/>
  <c r="P621" i="1"/>
  <c r="P565" i="1"/>
  <c r="O415" i="1"/>
  <c r="R415" i="1"/>
  <c r="N415" i="1"/>
  <c r="P372" i="1"/>
  <c r="P359" i="1"/>
  <c r="O100" i="1"/>
  <c r="P360" i="1"/>
  <c r="P374" i="1"/>
  <c r="R100" i="1"/>
  <c r="P100" i="1"/>
  <c r="N100" i="1"/>
  <c r="R506" i="1"/>
  <c r="R525" i="1"/>
  <c r="P506" i="1"/>
  <c r="R496" i="1"/>
  <c r="P525" i="1"/>
  <c r="R499" i="1"/>
  <c r="P496" i="1"/>
  <c r="R657" i="1"/>
  <c r="P499" i="1"/>
  <c r="O496" i="1"/>
  <c r="P657" i="1"/>
  <c r="N496" i="1"/>
  <c r="O140" i="1"/>
  <c r="O538" i="1"/>
  <c r="R46" i="1"/>
  <c r="P46" i="1"/>
  <c r="O46" i="1"/>
  <c r="N46" i="1"/>
  <c r="P407" i="1"/>
  <c r="O407" i="1"/>
  <c r="O440" i="1"/>
  <c r="R407" i="1"/>
  <c r="N407" i="1"/>
  <c r="O604" i="1"/>
  <c r="N604" i="1"/>
  <c r="O599" i="1"/>
  <c r="N599" i="1"/>
  <c r="R603" i="1"/>
  <c r="R225" i="1"/>
  <c r="R599" i="1"/>
  <c r="R206" i="1"/>
  <c r="R441" i="1"/>
  <c r="R564" i="1"/>
  <c r="N206" i="1"/>
  <c r="R197" i="1"/>
  <c r="P445" i="1"/>
  <c r="O197" i="1"/>
  <c r="P197" i="1"/>
  <c r="N197" i="1"/>
  <c r="R205" i="1"/>
  <c r="P602" i="1"/>
  <c r="O205" i="1"/>
  <c r="P205" i="1"/>
  <c r="N205" i="1"/>
  <c r="O657" i="1"/>
  <c r="N657" i="1"/>
  <c r="P644" i="1"/>
  <c r="P471" i="1"/>
  <c r="P66" i="1"/>
  <c r="R66" i="1"/>
  <c r="O66" i="1"/>
  <c r="N66" i="1"/>
  <c r="O591" i="1"/>
  <c r="N591" i="1"/>
  <c r="N69" i="1"/>
  <c r="P580" i="1"/>
  <c r="R580" i="1"/>
  <c r="P69" i="1"/>
  <c r="R55" i="1"/>
  <c r="P55" i="1"/>
  <c r="R69" i="1"/>
  <c r="R369" i="1"/>
  <c r="N369" i="1"/>
  <c r="R145" i="1"/>
  <c r="P209" i="1"/>
  <c r="P145" i="1"/>
  <c r="N145" i="1"/>
  <c r="R629" i="1"/>
  <c r="P629" i="1"/>
  <c r="N629" i="1"/>
  <c r="R337" i="1"/>
  <c r="N337" i="1"/>
  <c r="R507" i="1"/>
  <c r="O509" i="1"/>
  <c r="O507" i="1"/>
  <c r="N507" i="1"/>
  <c r="O436" i="1"/>
  <c r="O557" i="1"/>
  <c r="O437" i="1"/>
  <c r="R436" i="1"/>
  <c r="O515" i="1"/>
  <c r="N436" i="1"/>
  <c r="R409" i="1"/>
  <c r="N409" i="1"/>
  <c r="R573" i="1"/>
  <c r="N573" i="1"/>
  <c r="R298" i="1"/>
  <c r="P298" i="1"/>
  <c r="N298" i="1"/>
  <c r="R108" i="1"/>
  <c r="N108" i="1"/>
  <c r="P671" i="1"/>
  <c r="O671" i="1"/>
  <c r="R671" i="1"/>
  <c r="N671" i="1"/>
  <c r="R239" i="1"/>
  <c r="N239" i="1"/>
  <c r="P414" i="1"/>
  <c r="R368" i="1"/>
  <c r="N368" i="1"/>
  <c r="O295" i="1"/>
  <c r="O259" i="1"/>
  <c r="O368" i="1"/>
  <c r="R589" i="1"/>
  <c r="P589" i="1"/>
  <c r="O589" i="1"/>
  <c r="N589" i="1"/>
  <c r="P225" i="1"/>
  <c r="P599" i="1"/>
  <c r="R434" i="1"/>
  <c r="O434" i="1"/>
  <c r="N434" i="1"/>
  <c r="O177" i="1"/>
  <c r="O91" i="1"/>
  <c r="N91" i="1"/>
  <c r="P76" i="1"/>
  <c r="P132" i="1"/>
  <c r="R91" i="1"/>
  <c r="R435" i="1"/>
  <c r="P91" i="1"/>
  <c r="P435" i="1"/>
  <c r="P123" i="1"/>
  <c r="R132" i="1"/>
  <c r="R76" i="1"/>
  <c r="P484" i="1"/>
  <c r="O484" i="1"/>
  <c r="R484" i="1"/>
  <c r="N484" i="1"/>
  <c r="R245" i="1"/>
  <c r="P245" i="1"/>
  <c r="O658" i="1"/>
  <c r="O245" i="1"/>
  <c r="P457" i="1"/>
  <c r="N245" i="1"/>
  <c r="R202" i="1"/>
  <c r="N202" i="1"/>
  <c r="R588" i="1"/>
  <c r="N588" i="1"/>
  <c r="O452" i="1"/>
  <c r="R328" i="1"/>
  <c r="P328" i="1"/>
  <c r="R665" i="1"/>
  <c r="O568" i="1"/>
  <c r="O328" i="1"/>
  <c r="P665" i="1"/>
  <c r="N328" i="1"/>
  <c r="O398" i="1"/>
  <c r="R398" i="1"/>
  <c r="N398" i="1"/>
  <c r="P412" i="1"/>
  <c r="R39" i="1"/>
  <c r="P39" i="1"/>
  <c r="O39" i="1"/>
  <c r="N39" i="1"/>
  <c r="Q607" i="1"/>
  <c r="Q367" i="1"/>
  <c r="Q629" i="1"/>
  <c r="Q133" i="1"/>
  <c r="Q571" i="1"/>
  <c r="Q291" i="1"/>
  <c r="Q526" i="1"/>
  <c r="Q553" i="1"/>
  <c r="Q572" i="1"/>
  <c r="Q324" i="1"/>
  <c r="Q244" i="1"/>
  <c r="Q295" i="1"/>
  <c r="Q634" i="1"/>
  <c r="Q194" i="1"/>
  <c r="Q549" i="1"/>
  <c r="Q275" i="1"/>
  <c r="Q438" i="1"/>
  <c r="Q529" i="1"/>
  <c r="Q540" i="1"/>
  <c r="Q74" i="1"/>
  <c r="Q75" i="1"/>
  <c r="Q575" i="1"/>
  <c r="Q199" i="1"/>
  <c r="Q594" i="1"/>
  <c r="Q170" i="1"/>
  <c r="Q485" i="1"/>
  <c r="Q69" i="1"/>
  <c r="Q539" i="1"/>
  <c r="Q259" i="1"/>
  <c r="Q406" i="1"/>
  <c r="Q433" i="1"/>
  <c r="Q444" i="1"/>
  <c r="Q108" i="1"/>
  <c r="Q41" i="1"/>
  <c r="Q55" i="1"/>
  <c r="Q527" i="1"/>
  <c r="Q151" i="1"/>
  <c r="Q61" i="1"/>
  <c r="Q528" i="1"/>
  <c r="Q203" i="1"/>
  <c r="Q366" i="1"/>
  <c r="Q393" i="1"/>
  <c r="Q412" i="1"/>
  <c r="Q25" i="1"/>
  <c r="Q148" i="1"/>
  <c r="Q463" i="1"/>
  <c r="Q405" i="1"/>
  <c r="Q53" i="1"/>
  <c r="Q520" i="1"/>
  <c r="Q195" i="1"/>
  <c r="Q318" i="1"/>
  <c r="Q625" i="1"/>
  <c r="Q297" i="1"/>
  <c r="Q652" i="1"/>
  <c r="Q276" i="1"/>
  <c r="Q50" i="1"/>
  <c r="Q95" i="1"/>
  <c r="Q415" i="1"/>
  <c r="Q370" i="1"/>
  <c r="Q368" i="1"/>
  <c r="Q659" i="1"/>
  <c r="Q347" i="1"/>
  <c r="Q107" i="1"/>
  <c r="Q662" i="1"/>
  <c r="Q174" i="1"/>
  <c r="Q609" i="1"/>
  <c r="Q636" i="1"/>
  <c r="Q184" i="1"/>
  <c r="Q39" i="1"/>
  <c r="Q338" i="1"/>
  <c r="Q277" i="1"/>
  <c r="Q627" i="1"/>
  <c r="Q339" i="1"/>
  <c r="Q166" i="1"/>
  <c r="Q601" i="1"/>
  <c r="Q152" i="1"/>
  <c r="Q42" i="1"/>
  <c r="Q655" i="1"/>
  <c r="Q391" i="1"/>
  <c r="Q290" i="1"/>
  <c r="Q653" i="1"/>
  <c r="Q261" i="1"/>
  <c r="Q288" i="1"/>
  <c r="Q587" i="1"/>
  <c r="Q323" i="1"/>
  <c r="Q566" i="1"/>
  <c r="Q102" i="1"/>
  <c r="Q593" i="1"/>
  <c r="Q580" i="1"/>
  <c r="Q332" i="1"/>
  <c r="Q90" i="1"/>
  <c r="Q79" i="1"/>
  <c r="P143" i="1"/>
  <c r="R480" i="1"/>
  <c r="P480" i="1"/>
  <c r="R143" i="1"/>
  <c r="N143" i="1"/>
  <c r="P188" i="1"/>
  <c r="O92" i="1"/>
  <c r="R92" i="1"/>
  <c r="P92" i="1"/>
  <c r="N92" i="1"/>
  <c r="O516" i="1"/>
  <c r="O448" i="1"/>
  <c r="N448" i="1"/>
  <c r="P383" i="1"/>
  <c r="P114" i="1"/>
  <c r="R114" i="1"/>
  <c r="N114" i="1"/>
  <c r="O546" i="1"/>
  <c r="N546" i="1"/>
  <c r="R283" i="1"/>
  <c r="P283" i="1"/>
  <c r="N283" i="1"/>
  <c r="O198" i="1"/>
  <c r="O225" i="1"/>
  <c r="O344" i="1"/>
  <c r="O283" i="1"/>
  <c r="P628" i="1"/>
  <c r="O358" i="1"/>
  <c r="P375" i="1"/>
  <c r="P130" i="1"/>
  <c r="O28" i="1"/>
  <c r="O247" i="1"/>
  <c r="O650" i="1"/>
  <c r="R129" i="1"/>
  <c r="O315" i="1"/>
  <c r="O171" i="1"/>
  <c r="R28" i="1"/>
  <c r="O215" i="1"/>
  <c r="P28" i="1"/>
  <c r="O30" i="1"/>
  <c r="P129" i="1"/>
  <c r="N28" i="1"/>
  <c r="N593" i="1"/>
  <c r="R25" i="1"/>
  <c r="R593" i="1"/>
  <c r="P116" i="1"/>
  <c r="P535" i="1"/>
  <c r="R648" i="1"/>
  <c r="P648" i="1"/>
  <c r="P595" i="1"/>
  <c r="P558" i="1"/>
  <c r="R116" i="1"/>
  <c r="P617" i="1"/>
  <c r="P569" i="1"/>
  <c r="P233" i="1"/>
  <c r="N116" i="1"/>
  <c r="P429" i="1"/>
  <c r="R395" i="1"/>
  <c r="P395" i="1"/>
  <c r="O395" i="1"/>
  <c r="N395" i="1"/>
  <c r="Q647" i="1"/>
  <c r="Q503" i="1"/>
  <c r="Q335" i="1"/>
  <c r="Q303" i="1"/>
  <c r="Q271" i="1"/>
  <c r="Q263" i="1"/>
  <c r="Q626" i="1"/>
  <c r="Q586" i="1"/>
  <c r="P503" i="1"/>
  <c r="P263" i="1"/>
  <c r="Q242" i="1"/>
  <c r="Q186" i="1"/>
  <c r="Q597" i="1"/>
  <c r="Q413" i="1"/>
  <c r="Q325" i="1"/>
  <c r="Q253" i="1"/>
  <c r="Q213" i="1"/>
  <c r="R48" i="1"/>
  <c r="Q472" i="1"/>
  <c r="Q475" i="1"/>
  <c r="Q435" i="1"/>
  <c r="Q387" i="1"/>
  <c r="Q227" i="1"/>
  <c r="R158" i="1"/>
  <c r="Q123" i="1"/>
  <c r="Q630" i="1"/>
  <c r="P475" i="1"/>
  <c r="Q262" i="1"/>
  <c r="Q158" i="1"/>
  <c r="Q305" i="1"/>
  <c r="Q177" i="1"/>
  <c r="P158" i="1"/>
  <c r="Q153" i="1"/>
  <c r="Q56" i="1"/>
  <c r="Q76" i="1"/>
  <c r="Q132" i="1"/>
  <c r="Q94" i="1"/>
  <c r="Q48" i="1"/>
  <c r="Q220" i="1"/>
  <c r="P48" i="1"/>
  <c r="Q91" i="1"/>
  <c r="Q106" i="1"/>
  <c r="O48" i="1"/>
  <c r="Q160" i="1"/>
  <c r="Q60" i="1"/>
  <c r="N48" i="1"/>
  <c r="O499" i="1"/>
  <c r="N499" i="1"/>
  <c r="R370" i="1"/>
  <c r="P370" i="1"/>
  <c r="O370" i="1"/>
  <c r="N370" i="1"/>
  <c r="Q639" i="1"/>
  <c r="Q623" i="1"/>
  <c r="Q559" i="1"/>
  <c r="Q487" i="1"/>
  <c r="Q407" i="1"/>
  <c r="Q383" i="1"/>
  <c r="Q351" i="1"/>
  <c r="Q279" i="1"/>
  <c r="Q223" i="1"/>
  <c r="Q207" i="1"/>
  <c r="Q658" i="1"/>
  <c r="Q410" i="1"/>
  <c r="Q402" i="1"/>
  <c r="Q378" i="1"/>
  <c r="Q346" i="1"/>
  <c r="Q322" i="1"/>
  <c r="Q306" i="1"/>
  <c r="Q258" i="1"/>
  <c r="Q250" i="1"/>
  <c r="Q226" i="1"/>
  <c r="Q218" i="1"/>
  <c r="Q210" i="1"/>
  <c r="Q202" i="1"/>
  <c r="Q669" i="1"/>
  <c r="Q661" i="1"/>
  <c r="Q637" i="1"/>
  <c r="Q573" i="1"/>
  <c r="Q533" i="1"/>
  <c r="Q477" i="1"/>
  <c r="Q389" i="1"/>
  <c r="Q381" i="1"/>
  <c r="Q373" i="1"/>
  <c r="Q349" i="1"/>
  <c r="R320" i="1"/>
  <c r="Q301" i="1"/>
  <c r="Q245" i="1"/>
  <c r="Q237" i="1"/>
  <c r="P202" i="1"/>
  <c r="Q165" i="1"/>
  <c r="Q125" i="1"/>
  <c r="Q45" i="1"/>
  <c r="Q29" i="1"/>
  <c r="Q464" i="1"/>
  <c r="Q440" i="1"/>
  <c r="Q416" i="1"/>
  <c r="Q320" i="1"/>
  <c r="Q280" i="1"/>
  <c r="Q272" i="1"/>
  <c r="Q224" i="1"/>
  <c r="Q667" i="1"/>
  <c r="Q531" i="1"/>
  <c r="Q443" i="1"/>
  <c r="Q403" i="1"/>
  <c r="Q363" i="1"/>
  <c r="P320" i="1"/>
  <c r="Q251" i="1"/>
  <c r="Q179" i="1"/>
  <c r="Q131" i="1"/>
  <c r="Q646" i="1"/>
  <c r="Q470" i="1"/>
  <c r="Q462" i="1"/>
  <c r="Q430" i="1"/>
  <c r="Q350" i="1"/>
  <c r="Q278" i="1"/>
  <c r="Q254" i="1"/>
  <c r="Q230" i="1"/>
  <c r="Q214" i="1"/>
  <c r="Q118" i="1"/>
  <c r="Q641" i="1"/>
  <c r="Q633" i="1"/>
  <c r="Q561" i="1"/>
  <c r="Q465" i="1"/>
  <c r="Q457" i="1"/>
  <c r="Q449" i="1"/>
  <c r="Q385" i="1"/>
  <c r="Q377" i="1"/>
  <c r="Q361" i="1"/>
  <c r="Q345" i="1"/>
  <c r="Q289" i="1"/>
  <c r="Q273" i="1"/>
  <c r="Q249" i="1"/>
  <c r="Q201" i="1"/>
  <c r="Q169" i="1"/>
  <c r="Q97" i="1"/>
  <c r="Q620" i="1"/>
  <c r="Q508" i="1"/>
  <c r="Q500" i="1"/>
  <c r="Q476" i="1"/>
  <c r="Q460" i="1"/>
  <c r="Q348" i="1"/>
  <c r="Q316" i="1"/>
  <c r="Q308" i="1"/>
  <c r="Q252" i="1"/>
  <c r="Q204" i="1"/>
  <c r="Q172" i="1"/>
  <c r="Q88" i="1"/>
  <c r="Q36" i="1"/>
  <c r="Q43" i="1"/>
  <c r="Q32" i="1"/>
  <c r="O29" i="1"/>
  <c r="Q164" i="1"/>
  <c r="Q114" i="1"/>
  <c r="P273" i="1"/>
  <c r="Q208" i="1"/>
  <c r="Q81" i="1"/>
  <c r="Q70" i="1"/>
  <c r="Q124" i="1"/>
  <c r="Q212" i="1"/>
  <c r="R29" i="1"/>
  <c r="P29" i="1"/>
  <c r="N29" i="1"/>
  <c r="P195" i="1"/>
  <c r="R195" i="1"/>
  <c r="O195" i="1"/>
  <c r="N195" i="1"/>
  <c r="P663" i="1"/>
  <c r="P498" i="1"/>
  <c r="O468" i="1"/>
  <c r="P128" i="1"/>
  <c r="O483" i="1"/>
  <c r="O51" i="1"/>
  <c r="R51" i="1"/>
  <c r="P51" i="1"/>
  <c r="N51" i="1"/>
  <c r="R520" i="1"/>
  <c r="O148" i="1"/>
  <c r="R148" i="1"/>
  <c r="N148" i="1"/>
  <c r="R414" i="1"/>
  <c r="N414" i="1"/>
  <c r="R267" i="1"/>
  <c r="N267" i="1"/>
  <c r="N667" i="1"/>
  <c r="P351" i="1"/>
  <c r="R351" i="1"/>
  <c r="R667" i="1"/>
  <c r="O351" i="1"/>
  <c r="P667" i="1"/>
  <c r="R465" i="1"/>
  <c r="O667" i="1"/>
  <c r="P465" i="1"/>
  <c r="O377" i="1"/>
  <c r="P377" i="1"/>
  <c r="R563" i="1"/>
  <c r="N563" i="1"/>
  <c r="O334" i="1"/>
  <c r="R334" i="1"/>
  <c r="P334" i="1"/>
  <c r="N334" i="1"/>
  <c r="O350" i="1"/>
  <c r="O316" i="1"/>
  <c r="R316" i="1"/>
  <c r="O403" i="1"/>
  <c r="N316" i="1"/>
  <c r="P350" i="1"/>
  <c r="P36" i="1"/>
  <c r="P316" i="1"/>
  <c r="P403" i="1"/>
  <c r="O590" i="1"/>
  <c r="R590" i="1"/>
  <c r="N590" i="1"/>
  <c r="R204" i="1"/>
  <c r="P577" i="1"/>
  <c r="O409" i="1"/>
  <c r="P58" i="1"/>
  <c r="O52" i="1"/>
  <c r="P409" i="1"/>
  <c r="R52" i="1"/>
  <c r="O58" i="1"/>
  <c r="P52" i="1"/>
  <c r="N52" i="1"/>
  <c r="O302" i="1"/>
  <c r="O453" i="1"/>
  <c r="O392" i="1"/>
  <c r="N302" i="1"/>
  <c r="R85" i="1"/>
  <c r="P85" i="1"/>
  <c r="P453" i="1"/>
  <c r="R302" i="1"/>
  <c r="P302" i="1"/>
  <c r="R487" i="1"/>
  <c r="N487" i="1"/>
  <c r="P167" i="1"/>
  <c r="R167" i="1"/>
  <c r="O167" i="1"/>
  <c r="N167" i="1"/>
  <c r="Q602" i="1"/>
  <c r="Q424" i="1"/>
  <c r="Q419" i="1"/>
  <c r="Q441" i="1"/>
  <c r="Q57" i="1"/>
  <c r="Q554" i="1"/>
  <c r="Q417" i="1"/>
  <c r="Q200" i="1"/>
  <c r="Q514" i="1"/>
  <c r="Q317" i="1"/>
  <c r="Q187" i="1"/>
  <c r="Q161" i="1"/>
  <c r="Q103" i="1"/>
  <c r="Q319" i="1"/>
  <c r="Q490" i="1"/>
  <c r="Q205" i="1"/>
  <c r="Q89" i="1"/>
  <c r="Q64" i="1"/>
  <c r="Q311" i="1"/>
  <c r="Q434" i="1"/>
  <c r="Q547" i="1"/>
  <c r="Q574" i="1"/>
  <c r="Q564" i="1"/>
  <c r="Q287" i="1"/>
  <c r="Q426" i="1"/>
  <c r="Q491" i="1"/>
  <c r="Q342" i="1"/>
  <c r="Q516" i="1"/>
  <c r="Q167" i="1"/>
  <c r="Q467" i="1"/>
  <c r="Q206" i="1"/>
  <c r="Q340" i="1"/>
  <c r="Q610" i="1"/>
  <c r="Q330" i="1"/>
  <c r="Q427" i="1"/>
  <c r="Q481" i="1"/>
  <c r="P543" i="1"/>
  <c r="P474" i="1"/>
  <c r="P555" i="1"/>
  <c r="P67" i="1"/>
  <c r="R67" i="1"/>
  <c r="N67" i="1"/>
  <c r="R387" i="1"/>
  <c r="O387" i="1"/>
  <c r="N387" i="1"/>
  <c r="R237" i="1"/>
  <c r="P237" i="1"/>
  <c r="O237" i="1"/>
  <c r="N237" i="1"/>
  <c r="R130" i="1"/>
  <c r="N130" i="1"/>
  <c r="O581" i="1"/>
  <c r="N581" i="1"/>
  <c r="R634" i="1"/>
  <c r="O634" i="1"/>
  <c r="N634" i="1"/>
  <c r="P347" i="1"/>
  <c r="P634" i="1"/>
  <c r="P34" i="1"/>
  <c r="P398" i="1"/>
  <c r="R34" i="1"/>
  <c r="O34" i="1"/>
  <c r="N34" i="1"/>
  <c r="O586" i="1"/>
  <c r="O160" i="1"/>
  <c r="R123" i="1"/>
  <c r="O123" i="1"/>
  <c r="N123" i="1"/>
  <c r="N376" i="1"/>
  <c r="O376" i="1"/>
  <c r="O525" i="1"/>
  <c r="N525" i="1"/>
  <c r="O367" i="1"/>
  <c r="N367" i="1"/>
  <c r="O270" i="1"/>
  <c r="O77" i="1"/>
  <c r="N77" i="1"/>
  <c r="R262" i="1"/>
  <c r="N262" i="1"/>
  <c r="P305" i="1"/>
  <c r="P106" i="1"/>
  <c r="O106" i="1"/>
  <c r="O227" i="1"/>
  <c r="O253" i="1"/>
  <c r="O303" i="1"/>
  <c r="P227" i="1"/>
  <c r="O262" i="1"/>
  <c r="P253" i="1"/>
  <c r="O305" i="1"/>
  <c r="P262" i="1"/>
  <c r="P559" i="1"/>
  <c r="R280" i="1"/>
  <c r="P280" i="1"/>
  <c r="O280" i="1"/>
  <c r="R559" i="1"/>
  <c r="N280" i="1"/>
  <c r="R515" i="1"/>
  <c r="N515" i="1"/>
  <c r="R250" i="1"/>
  <c r="P250" i="1"/>
  <c r="O250" i="1"/>
  <c r="P470" i="1"/>
  <c r="N250" i="1"/>
  <c r="R181" i="1"/>
  <c r="O380" i="1"/>
  <c r="O418" i="1"/>
  <c r="O181" i="1"/>
  <c r="P181" i="1"/>
  <c r="N181" i="1"/>
  <c r="O406" i="1"/>
  <c r="O366" i="1"/>
  <c r="O655" i="1"/>
  <c r="O549" i="1"/>
  <c r="O405" i="1"/>
  <c r="O627" i="1"/>
  <c r="N366" i="1"/>
  <c r="R406" i="1"/>
  <c r="P166" i="1"/>
  <c r="P655" i="1"/>
  <c r="R366" i="1"/>
  <c r="R549" i="1"/>
  <c r="R166" i="1"/>
  <c r="R655" i="1"/>
  <c r="R405" i="1"/>
  <c r="R367" i="1"/>
  <c r="P367" i="1"/>
  <c r="P627" i="1"/>
  <c r="R627" i="1"/>
  <c r="P549" i="1"/>
  <c r="P406" i="1"/>
  <c r="P405" i="1"/>
  <c r="P366" i="1"/>
  <c r="O611" i="1"/>
  <c r="N611" i="1"/>
  <c r="P463" i="1"/>
  <c r="R463" i="1"/>
  <c r="N463" i="1"/>
  <c r="R462" i="1"/>
  <c r="N462" i="1"/>
  <c r="R658" i="1"/>
  <c r="P658" i="1"/>
  <c r="N658" i="1"/>
  <c r="P378" i="1"/>
  <c r="P573" i="1"/>
  <c r="R214" i="1"/>
  <c r="P214" i="1"/>
  <c r="N214" i="1"/>
  <c r="O279" i="1"/>
  <c r="O263" i="1"/>
  <c r="O661" i="1"/>
  <c r="O573" i="1"/>
  <c r="O125" i="1"/>
  <c r="O402" i="1"/>
  <c r="O378" i="1"/>
  <c r="O214" i="1"/>
  <c r="O210" i="1"/>
  <c r="O480" i="1"/>
  <c r="N480" i="1"/>
  <c r="P411" i="1"/>
  <c r="P163" i="1"/>
  <c r="O411" i="1"/>
  <c r="O211" i="1"/>
  <c r="R163" i="1"/>
  <c r="O163" i="1"/>
  <c r="O219" i="1"/>
  <c r="N163" i="1"/>
  <c r="O455" i="1"/>
  <c r="N455" i="1"/>
  <c r="R189" i="1"/>
  <c r="R455" i="1"/>
  <c r="P189" i="1"/>
  <c r="P455" i="1"/>
  <c r="R292" i="1"/>
  <c r="N292" i="1"/>
  <c r="O292" i="1"/>
  <c r="O141" i="1"/>
  <c r="O456" i="1"/>
  <c r="P269" i="1"/>
  <c r="O400" i="1"/>
  <c r="P173" i="1"/>
  <c r="P404" i="1"/>
  <c r="P456" i="1"/>
  <c r="P141" i="1"/>
  <c r="P292" i="1"/>
  <c r="P400" i="1"/>
  <c r="O269" i="1"/>
  <c r="O404" i="1"/>
  <c r="O173" i="1"/>
  <c r="R440" i="1"/>
  <c r="P440" i="1"/>
  <c r="N440" i="1"/>
  <c r="P363" i="1"/>
  <c r="P222" i="1"/>
  <c r="P157" i="1"/>
  <c r="R157" i="1"/>
  <c r="P518" i="1"/>
  <c r="R264" i="1"/>
  <c r="P624" i="1"/>
  <c r="R508" i="1"/>
  <c r="O32" i="1"/>
  <c r="O442" i="1"/>
  <c r="O89" i="1"/>
  <c r="O81" i="1"/>
  <c r="P427" i="1"/>
  <c r="R459" i="1"/>
  <c r="P597" i="1"/>
  <c r="O487" i="1"/>
  <c r="P608" i="1"/>
  <c r="P459" i="1"/>
  <c r="O444" i="1"/>
  <c r="P229" i="1"/>
  <c r="R229" i="1"/>
  <c r="P511" i="1"/>
  <c r="O276" i="1"/>
  <c r="O330" i="1"/>
  <c r="O79" i="1"/>
  <c r="Q604" i="1"/>
  <c r="Q651" i="1"/>
  <c r="P146" i="1"/>
  <c r="Q127" i="1"/>
  <c r="O213" i="1"/>
  <c r="P239" i="1"/>
  <c r="O124" i="1"/>
  <c r="R606" i="1"/>
  <c r="N606" i="1"/>
  <c r="O606" i="1"/>
  <c r="O645" i="1"/>
  <c r="O584" i="1"/>
  <c r="R616" i="1"/>
  <c r="N616" i="1"/>
  <c r="R468" i="1"/>
  <c r="N468" i="1"/>
  <c r="O647" i="1"/>
  <c r="N647" i="1"/>
  <c r="R647" i="1"/>
  <c r="P153" i="1"/>
  <c r="R488" i="1"/>
  <c r="P488" i="1"/>
  <c r="O488" i="1"/>
  <c r="N488" i="1"/>
  <c r="Q399" i="1"/>
  <c r="Q375" i="1"/>
  <c r="Q359" i="1"/>
  <c r="O294" i="1"/>
  <c r="Q247" i="1"/>
  <c r="Q239" i="1"/>
  <c r="Q215" i="1"/>
  <c r="Q191" i="1"/>
  <c r="Q159" i="1"/>
  <c r="P156" i="1"/>
  <c r="Q666" i="1"/>
  <c r="Q650" i="1"/>
  <c r="Q450" i="1"/>
  <c r="Q442" i="1"/>
  <c r="Q362" i="1"/>
  <c r="Q354" i="1"/>
  <c r="Q266" i="1"/>
  <c r="Q162" i="1"/>
  <c r="Q130" i="1"/>
  <c r="Q357" i="1"/>
  <c r="Q269" i="1"/>
  <c r="Q229" i="1"/>
  <c r="Q173" i="1"/>
  <c r="Q141" i="1"/>
  <c r="Q37" i="1"/>
  <c r="Q456" i="1"/>
  <c r="Q400" i="1"/>
  <c r="Q376" i="1"/>
  <c r="Q360" i="1"/>
  <c r="Q352" i="1"/>
  <c r="Q312" i="1"/>
  <c r="Q296" i="1"/>
  <c r="Q264" i="1"/>
  <c r="Q411" i="1"/>
  <c r="Q355" i="1"/>
  <c r="Q315" i="1"/>
  <c r="Q267" i="1"/>
  <c r="Q243" i="1"/>
  <c r="Q235" i="1"/>
  <c r="Q219" i="1"/>
  <c r="Q211" i="1"/>
  <c r="Q171" i="1"/>
  <c r="Q163" i="1"/>
  <c r="Q670" i="1"/>
  <c r="Q518" i="1"/>
  <c r="Q422" i="1"/>
  <c r="Q414" i="1"/>
  <c r="Q374" i="1"/>
  <c r="Q358" i="1"/>
  <c r="Q294" i="1"/>
  <c r="Q286" i="1"/>
  <c r="Q246" i="1"/>
  <c r="Q238" i="1"/>
  <c r="Q401" i="1"/>
  <c r="Q337" i="1"/>
  <c r="Q313" i="1"/>
  <c r="Q281" i="1"/>
  <c r="Q265" i="1"/>
  <c r="Q257" i="1"/>
  <c r="Q241" i="1"/>
  <c r="Q217" i="1"/>
  <c r="Q137" i="1"/>
  <c r="Q129" i="1"/>
  <c r="Q628" i="1"/>
  <c r="Q492" i="1"/>
  <c r="Q420" i="1"/>
  <c r="Q404" i="1"/>
  <c r="Q372" i="1"/>
  <c r="Q364" i="1"/>
  <c r="Q356" i="1"/>
  <c r="Q78" i="1"/>
  <c r="O22" i="1"/>
  <c r="Q30" i="1"/>
  <c r="Q176" i="1"/>
  <c r="Q28" i="1"/>
  <c r="Q156" i="1"/>
  <c r="R22" i="1"/>
  <c r="Q136" i="1"/>
  <c r="Q100" i="1"/>
  <c r="P281" i="1"/>
  <c r="Q268" i="1"/>
  <c r="Q180" i="1"/>
  <c r="P22" i="1"/>
  <c r="Q292" i="1"/>
  <c r="Q192" i="1"/>
  <c r="Q84" i="1"/>
  <c r="Q22" i="1"/>
  <c r="N22" i="1"/>
  <c r="R376" i="1"/>
  <c r="P376" i="1"/>
  <c r="O176" i="1"/>
  <c r="R37" i="1"/>
  <c r="P37" i="1"/>
  <c r="O37" i="1"/>
  <c r="N37" i="1"/>
  <c r="R65" i="1"/>
  <c r="P65" i="1"/>
  <c r="R77" i="1"/>
  <c r="O65" i="1"/>
  <c r="P77" i="1"/>
  <c r="N65" i="1"/>
  <c r="Q327" i="1"/>
  <c r="Q466" i="1"/>
  <c r="Q341" i="1"/>
  <c r="Q611" i="1"/>
  <c r="Q92" i="1"/>
  <c r="Q234" i="1"/>
  <c r="Q333" i="1"/>
  <c r="Q496" i="1"/>
  <c r="Q499" i="1"/>
  <c r="Q65" i="1"/>
  <c r="Q178" i="1"/>
  <c r="Q221" i="1"/>
  <c r="Q488" i="1"/>
  <c r="Q379" i="1"/>
  <c r="Q614" i="1"/>
  <c r="Q96" i="1"/>
  <c r="Q82" i="1"/>
  <c r="Q189" i="1"/>
  <c r="Q448" i="1"/>
  <c r="Q371" i="1"/>
  <c r="Q550" i="1"/>
  <c r="Q657" i="1"/>
  <c r="Q83" i="1"/>
  <c r="Q567" i="1"/>
  <c r="Q157" i="1"/>
  <c r="Q408" i="1"/>
  <c r="Q307" i="1"/>
  <c r="Q334" i="1"/>
  <c r="Q585" i="1"/>
  <c r="Q588" i="1"/>
  <c r="Q479" i="1"/>
  <c r="Q578" i="1"/>
  <c r="Q77" i="1"/>
  <c r="Q256" i="1"/>
  <c r="Q326" i="1"/>
  <c r="Q369" i="1"/>
  <c r="Q548" i="1"/>
  <c r="Q188" i="1"/>
  <c r="Q455" i="1"/>
  <c r="Q562" i="1"/>
  <c r="Q270" i="1"/>
  <c r="Q353" i="1"/>
  <c r="Q87" i="1"/>
  <c r="Q439" i="1"/>
  <c r="Q506" i="1"/>
  <c r="Q525" i="1"/>
  <c r="Q222" i="1"/>
  <c r="Q329" i="1"/>
  <c r="Q35" i="1"/>
  <c r="P98" i="1"/>
  <c r="P605" i="1"/>
  <c r="O117" i="1"/>
  <c r="O109" i="1"/>
  <c r="O99" i="1"/>
  <c r="R98" i="1"/>
  <c r="P117" i="1"/>
  <c r="O98" i="1"/>
  <c r="N98" i="1"/>
  <c r="R641" i="1"/>
  <c r="P641" i="1"/>
  <c r="N641" i="1"/>
  <c r="N532" i="1"/>
  <c r="R651" i="1"/>
  <c r="R299" i="1"/>
  <c r="R532" i="1"/>
  <c r="O613" i="1"/>
  <c r="N613" i="1"/>
  <c r="R224" i="1"/>
  <c r="P224" i="1"/>
  <c r="O224" i="1"/>
  <c r="N224" i="1"/>
  <c r="P140" i="1"/>
  <c r="P591" i="1"/>
  <c r="R140" i="1"/>
  <c r="R591" i="1"/>
  <c r="N140" i="1"/>
  <c r="R170" i="1"/>
  <c r="P170" i="1"/>
  <c r="O170" i="1"/>
  <c r="P571" i="1"/>
  <c r="O184" i="1"/>
  <c r="P601" i="1"/>
  <c r="N170" i="1"/>
  <c r="Q671" i="1"/>
  <c r="Q631" i="1"/>
  <c r="Q615" i="1"/>
  <c r="Q583" i="1"/>
  <c r="Q543" i="1"/>
  <c r="Q535" i="1"/>
  <c r="Q471" i="1"/>
  <c r="Q423" i="1"/>
  <c r="Q343" i="1"/>
  <c r="Q255" i="1"/>
  <c r="Q231" i="1"/>
  <c r="O150" i="1"/>
  <c r="Q135" i="1"/>
  <c r="Q642" i="1"/>
  <c r="Q618" i="1"/>
  <c r="Q546" i="1"/>
  <c r="Q522" i="1"/>
  <c r="Q482" i="1"/>
  <c r="Q474" i="1"/>
  <c r="Q314" i="1"/>
  <c r="Q138" i="1"/>
  <c r="Q122" i="1"/>
  <c r="Q645" i="1"/>
  <c r="Q621" i="1"/>
  <c r="Q613" i="1"/>
  <c r="Q589" i="1"/>
  <c r="Q581" i="1"/>
  <c r="Q565" i="1"/>
  <c r="Q493" i="1"/>
  <c r="Q461" i="1"/>
  <c r="O428" i="1"/>
  <c r="Q421" i="1"/>
  <c r="Q293" i="1"/>
  <c r="Q149" i="1"/>
  <c r="O76" i="1"/>
  <c r="Q21" i="1"/>
  <c r="Q664" i="1"/>
  <c r="Q656" i="1"/>
  <c r="Q648" i="1"/>
  <c r="Q640" i="1"/>
  <c r="Q632" i="1"/>
  <c r="Q592" i="1"/>
  <c r="Q584" i="1"/>
  <c r="Q568" i="1"/>
  <c r="Q560" i="1"/>
  <c r="Q544" i="1"/>
  <c r="Q536" i="1"/>
  <c r="Q328" i="1"/>
  <c r="Q248" i="1"/>
  <c r="Q232" i="1"/>
  <c r="Q643" i="1"/>
  <c r="Q595" i="1"/>
  <c r="Q579" i="1"/>
  <c r="Q555" i="1"/>
  <c r="Q459" i="1"/>
  <c r="Q331" i="1"/>
  <c r="O242" i="1"/>
  <c r="Q139" i="1"/>
  <c r="O138" i="1"/>
  <c r="Q115" i="1"/>
  <c r="Q622" i="1"/>
  <c r="Q606" i="1"/>
  <c r="Q598" i="1"/>
  <c r="Q590" i="1"/>
  <c r="Q582" i="1"/>
  <c r="Q558" i="1"/>
  <c r="Q534" i="1"/>
  <c r="Q486" i="1"/>
  <c r="Q478" i="1"/>
  <c r="Q454" i="1"/>
  <c r="Q382" i="1"/>
  <c r="O325" i="1"/>
  <c r="Q150" i="1"/>
  <c r="O149" i="1"/>
  <c r="Q134" i="1"/>
  <c r="Q665" i="1"/>
  <c r="Q617" i="1"/>
  <c r="Q569" i="1"/>
  <c r="Q545" i="1"/>
  <c r="Q513" i="1"/>
  <c r="Q505" i="1"/>
  <c r="Q473" i="1"/>
  <c r="Q425" i="1"/>
  <c r="Q233" i="1"/>
  <c r="Q121" i="1"/>
  <c r="Q113" i="1"/>
  <c r="Q105" i="1"/>
  <c r="Q644" i="1"/>
  <c r="Q596" i="1"/>
  <c r="Q556" i="1"/>
  <c r="Q452" i="1"/>
  <c r="Q428" i="1"/>
  <c r="Q396" i="1"/>
  <c r="Q388" i="1"/>
  <c r="Q67" i="1"/>
  <c r="Q216" i="1"/>
  <c r="Q111" i="1"/>
  <c r="O82" i="1"/>
  <c r="Q23" i="1"/>
  <c r="R21" i="1"/>
  <c r="Q196" i="1"/>
  <c r="O139" i="1"/>
  <c r="Q72" i="1"/>
  <c r="P21" i="1"/>
  <c r="Q260" i="1"/>
  <c r="O45" i="1"/>
  <c r="O23" i="1"/>
  <c r="Q24" i="1"/>
  <c r="O21" i="1"/>
  <c r="Q168" i="1"/>
  <c r="Q66" i="1"/>
  <c r="Q44" i="1"/>
  <c r="Q116" i="1"/>
  <c r="Q73" i="1"/>
  <c r="Q228" i="1"/>
  <c r="Q112" i="1"/>
  <c r="Q71" i="1"/>
  <c r="Q49" i="1"/>
  <c r="Q38" i="1"/>
  <c r="R344" i="1"/>
  <c r="N344" i="1"/>
  <c r="P124" i="1"/>
  <c r="O118" i="1"/>
  <c r="R118" i="1"/>
  <c r="P462" i="1"/>
  <c r="R124" i="1"/>
  <c r="P118" i="1"/>
  <c r="N118" i="1"/>
  <c r="O374" i="1"/>
  <c r="O372" i="1"/>
  <c r="O359" i="1"/>
  <c r="O360" i="1"/>
  <c r="R359" i="1"/>
  <c r="N359" i="1"/>
  <c r="O479" i="1"/>
  <c r="R479" i="1"/>
  <c r="N479" i="1"/>
  <c r="P479" i="1"/>
  <c r="P379" i="1"/>
  <c r="P307" i="1"/>
  <c r="O534" i="1"/>
  <c r="R534" i="1"/>
  <c r="N534" i="1"/>
  <c r="O506" i="1"/>
  <c r="N506" i="1"/>
  <c r="R216" i="1"/>
  <c r="O216" i="1"/>
  <c r="N216" i="1"/>
  <c r="O206" i="1"/>
  <c r="P231" i="1"/>
  <c r="O121" i="1"/>
  <c r="P640" i="1"/>
  <c r="R121" i="1"/>
  <c r="P590" i="1"/>
  <c r="O547" i="1"/>
  <c r="P121" i="1"/>
  <c r="N121" i="1"/>
  <c r="P212" i="1"/>
  <c r="R97" i="1"/>
  <c r="P230" i="1"/>
  <c r="P165" i="1"/>
  <c r="O97" i="1"/>
  <c r="P201" i="1"/>
  <c r="P97" i="1"/>
  <c r="N97" i="1"/>
  <c r="O234" i="1"/>
  <c r="N234" i="1"/>
  <c r="R234" i="1"/>
  <c r="P448" i="1"/>
  <c r="P585" i="1"/>
  <c r="R448" i="1"/>
  <c r="R585" i="1"/>
  <c r="P234" i="1"/>
  <c r="R83" i="1"/>
  <c r="P83" i="1"/>
  <c r="R309" i="1"/>
  <c r="P309" i="1"/>
  <c r="O298" i="1"/>
  <c r="O309" i="1"/>
  <c r="O240" i="1"/>
  <c r="P47" i="1"/>
  <c r="O47" i="1"/>
  <c r="R47" i="1"/>
  <c r="N47" i="1"/>
  <c r="P50" i="1"/>
  <c r="R50" i="1"/>
  <c r="N50" i="1"/>
  <c r="R285" i="1"/>
  <c r="N285" i="1"/>
  <c r="P285" i="1"/>
  <c r="P489" i="1"/>
  <c r="P193" i="1"/>
  <c r="R194" i="1"/>
  <c r="P194" i="1"/>
  <c r="P261" i="1"/>
  <c r="O194" i="1"/>
  <c r="N194" i="1"/>
  <c r="R304" i="1"/>
  <c r="R155" i="1"/>
  <c r="O155" i="1"/>
  <c r="N155" i="1"/>
  <c r="O182" i="1"/>
  <c r="R182" i="1"/>
  <c r="N182" i="1"/>
  <c r="R650" i="1"/>
  <c r="P650" i="1"/>
  <c r="R30" i="1"/>
  <c r="P30" i="1"/>
  <c r="N30" i="1"/>
  <c r="R133" i="1"/>
  <c r="P368" i="1"/>
  <c r="O133" i="1"/>
  <c r="P609" i="1"/>
  <c r="P133" i="1"/>
  <c r="N133" i="1"/>
  <c r="O363" i="1"/>
  <c r="O146" i="1"/>
  <c r="O31" i="1"/>
  <c r="O183" i="1"/>
  <c r="O143" i="1"/>
  <c r="R31" i="1"/>
  <c r="N31" i="1"/>
  <c r="R128" i="1"/>
  <c r="O663" i="1"/>
  <c r="O498" i="1"/>
  <c r="O154" i="1"/>
  <c r="O432" i="1"/>
  <c r="O128" i="1"/>
  <c r="O563" i="1"/>
  <c r="N128" i="1"/>
  <c r="N640" i="1"/>
  <c r="O640" i="1"/>
  <c r="O592" i="1"/>
  <c r="O569" i="1"/>
  <c r="O644" i="1"/>
  <c r="O449" i="1"/>
  <c r="R449" i="1"/>
  <c r="N449" i="1"/>
  <c r="R297" i="1"/>
  <c r="P297" i="1"/>
  <c r="N297" i="1"/>
  <c r="O288" i="1"/>
  <c r="O297" i="1"/>
  <c r="R263" i="1"/>
  <c r="N263" i="1"/>
  <c r="R63" i="1"/>
  <c r="P63" i="1"/>
  <c r="N63" i="1"/>
  <c r="O62" i="1"/>
  <c r="O63" i="1"/>
  <c r="R284" i="1"/>
  <c r="N284" i="1"/>
  <c r="O654" i="1"/>
  <c r="R654" i="1"/>
  <c r="P654" i="1"/>
  <c r="N654" i="1"/>
  <c r="O233" i="1"/>
  <c r="R640" i="1"/>
  <c r="O231" i="1"/>
  <c r="R231" i="1"/>
  <c r="N231" i="1"/>
  <c r="O134" i="1"/>
  <c r="P135" i="1"/>
  <c r="R134" i="1"/>
  <c r="P134" i="1"/>
  <c r="R135" i="1"/>
  <c r="N134" i="1"/>
  <c r="R325" i="1"/>
  <c r="N325" i="1"/>
  <c r="P325" i="1"/>
  <c r="P60" i="1"/>
  <c r="R350" i="1"/>
  <c r="N350" i="1"/>
  <c r="R438" i="1"/>
  <c r="P438" i="1"/>
  <c r="N438" i="1"/>
  <c r="O382" i="1"/>
  <c r="R168" i="1"/>
  <c r="O343" i="1"/>
  <c r="P248" i="1"/>
  <c r="P168" i="1"/>
  <c r="P643" i="1"/>
  <c r="O232" i="1"/>
  <c r="O168" i="1"/>
  <c r="P473" i="1"/>
  <c r="N168" i="1"/>
  <c r="R610" i="1"/>
  <c r="P610" i="1"/>
  <c r="O610" i="1"/>
  <c r="N610" i="1"/>
  <c r="O630" i="1"/>
  <c r="R630" i="1"/>
  <c r="N630" i="1"/>
  <c r="O108" i="1"/>
  <c r="P107" i="1"/>
  <c r="P108" i="1"/>
  <c r="R107" i="1"/>
  <c r="O107" i="1"/>
  <c r="N107" i="1"/>
  <c r="R642" i="1"/>
  <c r="R421" i="1"/>
  <c r="P642" i="1"/>
  <c r="P421" i="1"/>
  <c r="O421" i="1"/>
  <c r="N421" i="1"/>
  <c r="P380" i="1"/>
  <c r="P570" i="1"/>
  <c r="R380" i="1"/>
  <c r="N380" i="1"/>
  <c r="O478" i="1"/>
  <c r="O112" i="1"/>
  <c r="R111" i="1"/>
  <c r="O111" i="1"/>
  <c r="N111" i="1"/>
  <c r="P49" i="1"/>
  <c r="P111" i="1"/>
  <c r="O425" i="1"/>
  <c r="N425" i="1"/>
  <c r="P139" i="1"/>
  <c r="P425" i="1"/>
  <c r="R139" i="1"/>
  <c r="R425" i="1"/>
  <c r="R150" i="1"/>
  <c r="P150" i="1"/>
  <c r="N150" i="1"/>
  <c r="R664" i="1"/>
  <c r="O664" i="1"/>
  <c r="N664" i="1"/>
  <c r="O543" i="1"/>
  <c r="R543" i="1"/>
  <c r="N543" i="1"/>
  <c r="N192" i="1"/>
  <c r="P191" i="1"/>
  <c r="P246" i="1"/>
  <c r="O192" i="1"/>
  <c r="P442" i="1"/>
  <c r="R442" i="1"/>
  <c r="R192" i="1"/>
  <c r="P313" i="1"/>
  <c r="O414" i="1"/>
  <c r="O239" i="1"/>
  <c r="R191" i="1"/>
  <c r="O246" i="1"/>
  <c r="O191" i="1"/>
  <c r="O313" i="1"/>
  <c r="P192" i="1"/>
  <c r="O257" i="1"/>
  <c r="R313" i="1"/>
  <c r="N215" i="1"/>
  <c r="R215" i="1"/>
  <c r="P215" i="1"/>
  <c r="P171" i="1"/>
  <c r="R171" i="1"/>
  <c r="O572" i="1"/>
  <c r="R572" i="1"/>
  <c r="N572" i="1"/>
  <c r="P551" i="1"/>
  <c r="P447" i="1"/>
  <c r="P431" i="1"/>
  <c r="R431" i="1"/>
  <c r="N431" i="1"/>
  <c r="O665" i="1"/>
  <c r="N665" i="1"/>
  <c r="P418" i="1"/>
  <c r="R336" i="1"/>
  <c r="O458" i="1"/>
  <c r="P336" i="1"/>
  <c r="O336" i="1"/>
  <c r="N336" i="1"/>
  <c r="O158" i="1"/>
  <c r="N158" i="1"/>
  <c r="R322" i="1"/>
  <c r="P322" i="1"/>
  <c r="R70" i="1"/>
  <c r="P70" i="1"/>
  <c r="O70" i="1"/>
  <c r="N70" i="1"/>
  <c r="R58" i="1"/>
  <c r="N58" i="1"/>
  <c r="R178" i="1"/>
  <c r="P178" i="1"/>
  <c r="O178" i="1"/>
  <c r="N178" i="1"/>
  <c r="P645" i="1"/>
  <c r="P272" i="1"/>
  <c r="R217" i="1"/>
  <c r="O492" i="1"/>
  <c r="R633" i="1"/>
  <c r="O450" i="1"/>
  <c r="O438" i="1"/>
  <c r="O103" i="1"/>
  <c r="O593" i="1"/>
  <c r="O621" i="1"/>
  <c r="P161" i="1"/>
  <c r="P467" i="1"/>
  <c r="R72" i="1"/>
  <c r="O476" i="1"/>
  <c r="P127" i="1"/>
  <c r="P72" i="1"/>
  <c r="O61" i="1"/>
  <c r="P527" i="1"/>
  <c r="R243" i="1"/>
  <c r="R450" i="1"/>
  <c r="P310" i="1"/>
  <c r="Q68" i="1"/>
  <c r="Q668" i="1"/>
  <c r="Q541" i="1"/>
  <c r="R146" i="1"/>
  <c r="O626" i="1"/>
  <c r="O221" i="1"/>
  <c r="O222" i="1"/>
  <c r="P647" i="1"/>
  <c r="P172" i="1"/>
  <c r="P226" i="1"/>
  <c r="O172" i="1"/>
  <c r="O226" i="1"/>
  <c r="O218" i="1"/>
  <c r="P179" i="1"/>
  <c r="R172" i="1"/>
  <c r="O179" i="1"/>
  <c r="O251" i="1"/>
  <c r="N172" i="1"/>
  <c r="R117" i="1"/>
  <c r="N117" i="1"/>
  <c r="Q183" i="1"/>
  <c r="Q143" i="1"/>
  <c r="Q119" i="1"/>
  <c r="Q298" i="1"/>
  <c r="Q605" i="1"/>
  <c r="Q445" i="1"/>
  <c r="Q309" i="1"/>
  <c r="Q197" i="1"/>
  <c r="Q117" i="1"/>
  <c r="Q109" i="1"/>
  <c r="P26" i="1"/>
  <c r="Q576" i="1"/>
  <c r="Q504" i="1"/>
  <c r="Q480" i="1"/>
  <c r="Q384" i="1"/>
  <c r="Q240" i="1"/>
  <c r="P104" i="1"/>
  <c r="Q446" i="1"/>
  <c r="Q182" i="1"/>
  <c r="O104" i="1"/>
  <c r="Q47" i="1"/>
  <c r="Q99" i="1"/>
  <c r="Q63" i="1"/>
  <c r="Q104" i="1"/>
  <c r="R26" i="1"/>
  <c r="Q98" i="1"/>
  <c r="Q26" i="1"/>
  <c r="Q62" i="1"/>
  <c r="Q31" i="1"/>
  <c r="O26" i="1"/>
  <c r="P31" i="1"/>
  <c r="N26" i="1"/>
  <c r="R422" i="1"/>
  <c r="N422" i="1"/>
  <c r="O412" i="1"/>
  <c r="R412" i="1"/>
  <c r="N412" i="1"/>
  <c r="R628" i="1"/>
  <c r="R375" i="1"/>
  <c r="N375" i="1"/>
  <c r="P596" i="1"/>
  <c r="O454" i="1"/>
  <c r="R581" i="1"/>
  <c r="R592" i="1"/>
  <c r="P581" i="1"/>
  <c r="P592" i="1"/>
  <c r="R454" i="1"/>
  <c r="R596" i="1"/>
  <c r="P454" i="1"/>
  <c r="N454" i="1"/>
  <c r="O585" i="1"/>
  <c r="N585" i="1"/>
  <c r="O542" i="1"/>
  <c r="N542" i="1"/>
  <c r="O545" i="1"/>
  <c r="R545" i="1"/>
  <c r="P545" i="1"/>
  <c r="N545" i="1"/>
  <c r="O609" i="1"/>
  <c r="R609" i="1"/>
  <c r="N609" i="1"/>
  <c r="O441" i="1"/>
  <c r="N441" i="1"/>
  <c r="R613" i="1"/>
  <c r="P482" i="1"/>
  <c r="P314" i="1"/>
  <c r="R24" i="1"/>
  <c r="P613" i="1"/>
  <c r="P664" i="1"/>
  <c r="O482" i="1"/>
  <c r="O474" i="1"/>
  <c r="P622" i="1"/>
  <c r="P71" i="1"/>
  <c r="O73" i="1"/>
  <c r="O71" i="1"/>
  <c r="O67" i="1"/>
  <c r="O24" i="1"/>
  <c r="N24" i="1"/>
  <c r="P24" i="1"/>
  <c r="P575" i="1"/>
  <c r="O575" i="1"/>
  <c r="R575" i="1"/>
  <c r="N575" i="1"/>
  <c r="P567" i="1"/>
  <c r="O567" i="1"/>
  <c r="R567" i="1"/>
  <c r="N567" i="1"/>
  <c r="P244" i="1"/>
  <c r="O244" i="1"/>
  <c r="R244" i="1"/>
  <c r="N244" i="1"/>
  <c r="O209" i="1"/>
  <c r="R209" i="1"/>
  <c r="N209" i="1"/>
  <c r="R631" i="1"/>
  <c r="N631" i="1"/>
  <c r="O550" i="1"/>
  <c r="R550" i="1"/>
  <c r="P550" i="1"/>
  <c r="N550" i="1"/>
  <c r="O396" i="1"/>
  <c r="O44" i="1"/>
  <c r="O423" i="1"/>
  <c r="R44" i="1"/>
  <c r="P44" i="1"/>
  <c r="N44" i="1"/>
  <c r="O422" i="1"/>
  <c r="P356" i="1"/>
  <c r="P268" i="1"/>
  <c r="O265" i="1"/>
  <c r="O356" i="1"/>
  <c r="P354" i="1"/>
  <c r="O268" i="1"/>
  <c r="P357" i="1"/>
  <c r="O354" i="1"/>
  <c r="P352" i="1"/>
  <c r="O266" i="1"/>
  <c r="O357" i="1"/>
  <c r="P355" i="1"/>
  <c r="P267" i="1"/>
  <c r="R265" i="1"/>
  <c r="P422" i="1"/>
  <c r="O352" i="1"/>
  <c r="O355" i="1"/>
  <c r="P265" i="1"/>
  <c r="O267" i="1"/>
  <c r="N265" i="1"/>
  <c r="Q663" i="1"/>
  <c r="Q551" i="1"/>
  <c r="Q519" i="1"/>
  <c r="Q511" i="1"/>
  <c r="Q495" i="1"/>
  <c r="Q447" i="1"/>
  <c r="Q431" i="1"/>
  <c r="Q175" i="1"/>
  <c r="Q498" i="1"/>
  <c r="Q394" i="1"/>
  <c r="Q154" i="1"/>
  <c r="Q557" i="1"/>
  <c r="Q517" i="1"/>
  <c r="Q509" i="1"/>
  <c r="Q501" i="1"/>
  <c r="Q437" i="1"/>
  <c r="Q429" i="1"/>
  <c r="P394" i="1"/>
  <c r="Q365" i="1"/>
  <c r="Q101" i="1"/>
  <c r="Q616" i="1"/>
  <c r="Q552" i="1"/>
  <c r="Q512" i="1"/>
  <c r="Q432" i="1"/>
  <c r="Q635" i="1"/>
  <c r="Q619" i="1"/>
  <c r="Q563" i="1"/>
  <c r="Q523" i="1"/>
  <c r="Q515" i="1"/>
  <c r="Q507" i="1"/>
  <c r="Q483" i="1"/>
  <c r="Q395" i="1"/>
  <c r="Q147" i="1"/>
  <c r="Q510" i="1"/>
  <c r="Q502" i="1"/>
  <c r="Q494" i="1"/>
  <c r="Q398" i="1"/>
  <c r="Q310" i="1"/>
  <c r="Q537" i="1"/>
  <c r="Q521" i="1"/>
  <c r="Q497" i="1"/>
  <c r="Q660" i="1"/>
  <c r="Q524" i="1"/>
  <c r="Q468" i="1"/>
  <c r="Q436" i="1"/>
  <c r="O33" i="1"/>
  <c r="Q34" i="1"/>
  <c r="R33" i="1"/>
  <c r="Q33" i="1"/>
  <c r="Q51" i="1"/>
  <c r="P33" i="1"/>
  <c r="Q128" i="1"/>
  <c r="N33" i="1"/>
  <c r="O582" i="1"/>
  <c r="O583" i="1"/>
  <c r="N582" i="1"/>
  <c r="R220" i="1"/>
  <c r="N220" i="1"/>
  <c r="R372" i="1"/>
  <c r="N372" i="1"/>
  <c r="O633" i="1"/>
  <c r="N633" i="1"/>
  <c r="P636" i="1"/>
  <c r="P607" i="1"/>
  <c r="R152" i="1"/>
  <c r="O607" i="1"/>
  <c r="P152" i="1"/>
  <c r="O152" i="1"/>
  <c r="N152" i="1"/>
  <c r="O238" i="1"/>
  <c r="O180" i="1"/>
  <c r="O399" i="1"/>
  <c r="O229" i="1"/>
  <c r="O243" i="1"/>
  <c r="N180" i="1"/>
  <c r="R541" i="1"/>
  <c r="N541" i="1"/>
  <c r="P386" i="1"/>
  <c r="P541" i="1"/>
  <c r="O386" i="1"/>
  <c r="O541" i="1"/>
  <c r="O486" i="1"/>
  <c r="P536" i="1"/>
  <c r="P115" i="1"/>
  <c r="P534" i="1"/>
  <c r="P486" i="1"/>
  <c r="O115" i="1"/>
  <c r="R115" i="1"/>
  <c r="N115" i="1"/>
  <c r="R362" i="1"/>
  <c r="N362" i="1"/>
  <c r="O574" i="1"/>
  <c r="R574" i="1"/>
  <c r="N574" i="1"/>
  <c r="P564" i="1"/>
  <c r="P490" i="1"/>
  <c r="R200" i="1"/>
  <c r="O490" i="1"/>
  <c r="P200" i="1"/>
  <c r="P491" i="1"/>
  <c r="P206" i="1"/>
  <c r="O200" i="1"/>
  <c r="O491" i="1"/>
  <c r="P441" i="1"/>
  <c r="N200" i="1"/>
  <c r="R656" i="1"/>
  <c r="R331" i="1"/>
  <c r="P656" i="1"/>
  <c r="P331" i="1"/>
  <c r="N331" i="1"/>
  <c r="O331" i="1"/>
  <c r="O228" i="1"/>
  <c r="R363" i="1"/>
  <c r="P603" i="1"/>
  <c r="R604" i="1"/>
  <c r="P578" i="1"/>
  <c r="P614" i="1"/>
  <c r="P561" i="1"/>
  <c r="R241" i="1"/>
  <c r="O217" i="1"/>
  <c r="P649" i="1"/>
  <c r="P308" i="1"/>
  <c r="O526" i="1"/>
  <c r="O114" i="1"/>
  <c r="R388" i="1"/>
  <c r="P242" i="1"/>
  <c r="P169" i="1"/>
  <c r="P542" i="1"/>
  <c r="O38" i="1"/>
  <c r="P216" i="1"/>
  <c r="P148" i="1"/>
  <c r="R180" i="1"/>
  <c r="P243" i="1"/>
  <c r="O340" i="1"/>
  <c r="O40" i="1"/>
  <c r="O463" i="1"/>
  <c r="Q146" i="1"/>
  <c r="O271" i="1"/>
  <c r="P257" i="1"/>
  <c r="O286" i="1"/>
  <c r="P59" i="1"/>
  <c r="P86" i="1"/>
  <c r="O241" i="1"/>
  <c r="P530" i="1"/>
  <c r="P508" i="1"/>
  <c r="O554" i="1"/>
  <c r="O161" i="1"/>
  <c r="P303" i="1"/>
  <c r="P449" i="1"/>
  <c r="P120" i="1"/>
  <c r="P604" i="1"/>
  <c r="O105" i="1"/>
  <c r="P61" i="1"/>
  <c r="O166" i="1"/>
  <c r="P278" i="1"/>
  <c r="P78" i="1"/>
  <c r="R238" i="1"/>
  <c r="P362" i="1"/>
  <c r="Q110" i="1"/>
  <c r="Q600" i="1"/>
  <c r="Q386" i="1"/>
  <c r="O220" i="1"/>
  <c r="O235" i="1"/>
  <c r="O273" i="1"/>
  <c r="P131" i="1"/>
  <c r="R272" i="1"/>
  <c r="R600" i="1"/>
  <c r="P611" i="1"/>
  <c r="P251" i="1"/>
  <c r="P241" i="1"/>
  <c r="O162" i="1"/>
  <c r="R162" i="1"/>
  <c r="R542" i="1"/>
  <c r="O631" i="1"/>
  <c r="P439" i="1"/>
  <c r="P311" i="1"/>
  <c r="P144" i="1"/>
  <c r="P122" i="1"/>
  <c r="P476" i="1"/>
  <c r="O417" i="1"/>
  <c r="Q126" i="1"/>
  <c r="Q608" i="1"/>
  <c r="Q458" i="1"/>
  <c r="P626" i="1"/>
  <c r="O136" i="1"/>
  <c r="P204" i="1"/>
  <c r="P344" i="1"/>
  <c r="R614" i="1"/>
  <c r="P217" i="1"/>
  <c r="P264" i="1"/>
  <c r="P492" i="1"/>
  <c r="R144" i="1"/>
  <c r="O116" i="1"/>
  <c r="P588" i="1"/>
  <c r="P424" i="1"/>
  <c r="R105" i="1"/>
  <c r="R122" i="1"/>
  <c r="P258" i="1"/>
  <c r="P126" i="1"/>
  <c r="P38" i="1"/>
  <c r="P388" i="1"/>
  <c r="O69" i="1"/>
  <c r="O426" i="1"/>
  <c r="P238" i="1"/>
  <c r="P450" i="1"/>
  <c r="P399" i="1"/>
  <c r="P517" i="1"/>
  <c r="Q300" i="1"/>
  <c r="Q190" i="1"/>
  <c r="P136" i="1"/>
  <c r="Q599" i="1"/>
  <c r="Q591" i="1"/>
  <c r="Q570" i="1"/>
  <c r="Q538" i="1"/>
  <c r="Q530" i="1"/>
  <c r="Q418" i="1"/>
  <c r="O145" i="1"/>
  <c r="Q469" i="1"/>
  <c r="Q453" i="1"/>
  <c r="Q397" i="1"/>
  <c r="Q285" i="1"/>
  <c r="O284" i="1"/>
  <c r="Q181" i="1"/>
  <c r="Q93" i="1"/>
  <c r="Q85" i="1"/>
  <c r="Q624" i="1"/>
  <c r="P469" i="1"/>
  <c r="Q392" i="1"/>
  <c r="Q344" i="1"/>
  <c r="Q336" i="1"/>
  <c r="Q304" i="1"/>
  <c r="Q603" i="1"/>
  <c r="Q451" i="1"/>
  <c r="Q283" i="1"/>
  <c r="Q155" i="1"/>
  <c r="Q654" i="1"/>
  <c r="Q542" i="1"/>
  <c r="P451" i="1"/>
  <c r="Q302" i="1"/>
  <c r="Q198" i="1"/>
  <c r="Q142" i="1"/>
  <c r="Q649" i="1"/>
  <c r="Q577" i="1"/>
  <c r="Q489" i="1"/>
  <c r="Q409" i="1"/>
  <c r="Q225" i="1"/>
  <c r="Q209" i="1"/>
  <c r="Q193" i="1"/>
  <c r="Q145" i="1"/>
  <c r="P142" i="1"/>
  <c r="Q612" i="1"/>
  <c r="Q380" i="1"/>
  <c r="Q140" i="1"/>
  <c r="O93" i="1"/>
  <c r="Q86" i="1"/>
  <c r="Q58" i="1"/>
  <c r="P27" i="1"/>
  <c r="Q120" i="1"/>
  <c r="Q236" i="1"/>
  <c r="Q52" i="1"/>
  <c r="O27" i="1"/>
  <c r="Q144" i="1"/>
  <c r="Q59" i="1"/>
  <c r="Q284" i="1"/>
  <c r="Q46" i="1"/>
  <c r="R27" i="1"/>
  <c r="Q80" i="1"/>
  <c r="Q27" i="1"/>
  <c r="N27" i="1"/>
  <c r="O254" i="1"/>
  <c r="O508" i="1"/>
  <c r="O308" i="1"/>
  <c r="R254" i="1"/>
  <c r="P254" i="1"/>
  <c r="N254" i="1"/>
  <c r="P324" i="1"/>
  <c r="P391" i="1"/>
  <c r="R324" i="1"/>
  <c r="N324" i="1"/>
  <c r="R618" i="1"/>
  <c r="P618" i="1"/>
  <c r="O618" i="1"/>
  <c r="N618" i="1"/>
  <c r="P99" i="1"/>
  <c r="P182" i="1"/>
  <c r="R99" i="1"/>
  <c r="P109" i="1"/>
  <c r="N99" i="1"/>
  <c r="O324" i="1"/>
  <c r="P90" i="1"/>
  <c r="O391" i="1"/>
  <c r="P339" i="1"/>
  <c r="P526" i="1"/>
  <c r="O339" i="1"/>
  <c r="R90" i="1"/>
  <c r="O90" i="1"/>
  <c r="N90" i="1"/>
  <c r="O390" i="1"/>
  <c r="R390" i="1"/>
  <c r="P390" i="1"/>
  <c r="N390" i="1"/>
  <c r="O670" i="1"/>
  <c r="R666" i="1"/>
  <c r="O337" i="1"/>
  <c r="O129" i="1"/>
  <c r="P666" i="1"/>
  <c r="O628" i="1"/>
  <c r="O84" i="1"/>
  <c r="O375" i="1"/>
  <c r="R670" i="1"/>
  <c r="O666" i="1"/>
  <c r="O130" i="1"/>
  <c r="P670" i="1"/>
  <c r="R84" i="1"/>
  <c r="P337" i="1"/>
  <c r="P84" i="1"/>
  <c r="N84" i="1"/>
  <c r="R424" i="1"/>
  <c r="R311" i="1"/>
  <c r="N311" i="1"/>
  <c r="R303" i="1"/>
  <c r="N303" i="1"/>
  <c r="P236" i="1"/>
  <c r="R80" i="1"/>
  <c r="P397" i="1"/>
  <c r="P304" i="1"/>
  <c r="P155" i="1"/>
  <c r="P80" i="1"/>
  <c r="O80" i="1"/>
  <c r="N80" i="1"/>
  <c r="P82" i="1"/>
  <c r="R82" i="1"/>
  <c r="N82" i="1"/>
  <c r="P472" i="1"/>
  <c r="P387" i="1"/>
  <c r="O472" i="1"/>
  <c r="P94" i="1"/>
  <c r="R94" i="1"/>
  <c r="O94" i="1"/>
  <c r="N94" i="1"/>
  <c r="O588" i="1"/>
  <c r="O548" i="1"/>
  <c r="O188" i="1"/>
  <c r="O333" i="1"/>
  <c r="R188" i="1"/>
  <c r="N188" i="1"/>
  <c r="P544" i="1"/>
  <c r="P329" i="1"/>
  <c r="P538" i="1"/>
  <c r="R611" i="1"/>
  <c r="P381" i="1"/>
  <c r="O264" i="1"/>
  <c r="R518" i="1"/>
  <c r="O518" i="1"/>
  <c r="P633" i="1"/>
  <c r="O531" i="1"/>
  <c r="O88" i="1"/>
  <c r="P574" i="1"/>
  <c r="P284" i="1"/>
  <c r="P105" i="1"/>
  <c r="O75" i="1"/>
  <c r="P520" i="1"/>
  <c r="P373" i="1"/>
  <c r="R399" i="1"/>
  <c r="P159" i="1"/>
  <c r="P180" i="1"/>
  <c r="O53" i="1"/>
  <c r="O317" i="1"/>
  <c r="P40" i="1"/>
  <c r="Q484" i="1"/>
  <c r="Q638" i="1"/>
  <c r="P271" i="1"/>
  <c r="O329" i="1"/>
  <c r="O43" i="1"/>
  <c r="O202" i="1"/>
  <c r="N21" i="1"/>
  <c r="O10" i="1" l="1"/>
  <c r="O14" i="1" s="1"/>
  <c r="N9" i="1"/>
  <c r="N10" i="1"/>
  <c r="N14" i="1" s="1"/>
  <c r="O11" i="1" l="1"/>
  <c r="O15" i="1" s="1"/>
  <c r="N11" i="1"/>
  <c r="N15" i="1" s="1"/>
  <c r="P10" i="1"/>
  <c r="P14" i="1" l="1"/>
  <c r="P11" i="1"/>
  <c r="P15" i="1" s="1"/>
  <c r="R10" i="1"/>
  <c r="Q10" i="1"/>
  <c r="R11" i="1" l="1"/>
  <c r="R15" i="1" s="1"/>
  <c r="R14" i="1"/>
  <c r="Q11" i="1"/>
  <c r="Q15" i="1" s="1"/>
  <c r="Q14" i="1"/>
</calcChain>
</file>

<file path=xl/comments1.xml><?xml version="1.0" encoding="utf-8"?>
<comments xmlns="http://schemas.openxmlformats.org/spreadsheetml/2006/main">
  <authors>
    <author>Koens, Björn</author>
  </authors>
  <commentList>
    <comment ref="N20" authorId="0" shapeId="0">
      <text>
        <r>
          <rPr>
            <sz val="9"/>
            <color indexed="81"/>
            <rFont val="Tahoma"/>
            <family val="2"/>
          </rPr>
          <t>-/- = krimp
+/+ = groei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-/- = krimp
+/+ = groei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-/- = krimp
+/+ = groei</t>
        </r>
      </text>
    </comment>
    <comment ref="Q20" authorId="0" shapeId="0">
      <text>
        <r>
          <rPr>
            <sz val="9"/>
            <color indexed="81"/>
            <rFont val="Tahoma"/>
            <family val="2"/>
          </rPr>
          <t>-/- = krimp
+/+ = groei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>-/- = krimp
+/+ = groei</t>
        </r>
      </text>
    </comment>
  </commentList>
</comments>
</file>

<file path=xl/sharedStrings.xml><?xml version="1.0" encoding="utf-8"?>
<sst xmlns="http://schemas.openxmlformats.org/spreadsheetml/2006/main" count="7923" uniqueCount="2374">
  <si>
    <t>AMELAND</t>
  </si>
  <si>
    <t>ASSEN</t>
  </si>
  <si>
    <t>Gemeente Terschelling</t>
  </si>
  <si>
    <t>TERSCHELLING</t>
  </si>
  <si>
    <t>TEXEL</t>
  </si>
  <si>
    <t>VEENENDAAL</t>
  </si>
  <si>
    <t>Gemeente Vlieland</t>
  </si>
  <si>
    <t>VLIELAND</t>
  </si>
  <si>
    <t>LELYSTAD</t>
  </si>
  <si>
    <t>KAMPEN</t>
  </si>
  <si>
    <t>ENKHUIZEN</t>
  </si>
  <si>
    <t>WOERDEN</t>
  </si>
  <si>
    <t>RIJSSEN-HOLTEN</t>
  </si>
  <si>
    <t>DUIVEN</t>
  </si>
  <si>
    <t>ARNHEM</t>
  </si>
  <si>
    <t>MONTFERLAND</t>
  </si>
  <si>
    <t>ZEVENAAR</t>
  </si>
  <si>
    <t>VLISSINGEN</t>
  </si>
  <si>
    <t>MIDDELBURG</t>
  </si>
  <si>
    <t>BERNHEZE</t>
  </si>
  <si>
    <t>S HERTOGENBOSCH</t>
  </si>
  <si>
    <t>VELSEN</t>
  </si>
  <si>
    <t>HAARLEM</t>
  </si>
  <si>
    <t>AMSTERDAM</t>
  </si>
  <si>
    <t>VEENDAM</t>
  </si>
  <si>
    <t>SMALLINGERLAND</t>
  </si>
  <si>
    <t>LEEUWARDEN</t>
  </si>
  <si>
    <t>ZWOLLE</t>
  </si>
  <si>
    <t>ALKMAAR</t>
  </si>
  <si>
    <t>BERGEN NH</t>
  </si>
  <si>
    <t>HOLLANDS KROON</t>
  </si>
  <si>
    <t>HEERHUGOWAARD</t>
  </si>
  <si>
    <t>HARLINGEN</t>
  </si>
  <si>
    <t>EEMSMOND</t>
  </si>
  <si>
    <t>WAGENINGEN</t>
  </si>
  <si>
    <t>CULEMBORG</t>
  </si>
  <si>
    <t>HOOGEVEEN</t>
  </si>
  <si>
    <t>HARDERWIJK</t>
  </si>
  <si>
    <t>HILVERSUM</t>
  </si>
  <si>
    <t>ROTTERDAM</t>
  </si>
  <si>
    <t>CAPELLE AAN DEN IJSSEL</t>
  </si>
  <si>
    <t>RIDDERKERK</t>
  </si>
  <si>
    <t>Stichting Lucas Onderwijs</t>
  </si>
  <si>
    <t>DELFT</t>
  </si>
  <si>
    <t>S GRAVENHAGE</t>
  </si>
  <si>
    <t>WESTLAND</t>
  </si>
  <si>
    <t>SCHIEDAM</t>
  </si>
  <si>
    <t>ETTEN-LEUR</t>
  </si>
  <si>
    <t>ZUTPHEN</t>
  </si>
  <si>
    <t>TERNEUZEN</t>
  </si>
  <si>
    <t>BLADEL</t>
  </si>
  <si>
    <t>ZEIST</t>
  </si>
  <si>
    <t>HARDENBERG</t>
  </si>
  <si>
    <t>SCHIJNDEL</t>
  </si>
  <si>
    <t>HAARLEMMERMEER</t>
  </si>
  <si>
    <t>DORDRECHT</t>
  </si>
  <si>
    <t>Stichting Samenwerkingsschool</t>
  </si>
  <si>
    <t>DEN HELDER</t>
  </si>
  <si>
    <t>PAPENDRECHT</t>
  </si>
  <si>
    <t>WAALWIJK</t>
  </si>
  <si>
    <t>ZWIJNDRECHT</t>
  </si>
  <si>
    <t>APELDOORN</t>
  </si>
  <si>
    <t>TILBURG</t>
  </si>
  <si>
    <t>BERGEN OP ZOOM</t>
  </si>
  <si>
    <t>BREDA</t>
  </si>
  <si>
    <t>VLAARDINGEN</t>
  </si>
  <si>
    <t>STEENWIJKERLAND</t>
  </si>
  <si>
    <t>EINDHOVEN</t>
  </si>
  <si>
    <t>ACHTKARSPELEN</t>
  </si>
  <si>
    <t>GRONINGEN</t>
  </si>
  <si>
    <t>EMMEN</t>
  </si>
  <si>
    <t>HAREN</t>
  </si>
  <si>
    <t>DEVENTER</t>
  </si>
  <si>
    <t>ALMELO</t>
  </si>
  <si>
    <t>GOUDA</t>
  </si>
  <si>
    <t>OOST GELRE</t>
  </si>
  <si>
    <t>RAALTE</t>
  </si>
  <si>
    <t>OLDENZAAL</t>
  </si>
  <si>
    <t>ENSCHEDE</t>
  </si>
  <si>
    <t>HENGELO</t>
  </si>
  <si>
    <t>OSS</t>
  </si>
  <si>
    <t>ZOETERMEER</t>
  </si>
  <si>
    <t>LEIDEN</t>
  </si>
  <si>
    <t>HOUTEN</t>
  </si>
  <si>
    <t>DONGERADEEL</t>
  </si>
  <si>
    <t>SUDWEST-FRYSLAN</t>
  </si>
  <si>
    <t>UTRECHT</t>
  </si>
  <si>
    <t>STICHTSE VECHT</t>
  </si>
  <si>
    <t>NIEUWEGEIN</t>
  </si>
  <si>
    <t>RENKUM</t>
  </si>
  <si>
    <t>GEERTRUIDENBERG</t>
  </si>
  <si>
    <t>AMERSFOORT</t>
  </si>
  <si>
    <t>Stichting Delta Onderwijs</t>
  </si>
  <si>
    <t>OOSTERHOUT</t>
  </si>
  <si>
    <t>ALMERE</t>
  </si>
  <si>
    <t>HAAKSBERGEN</t>
  </si>
  <si>
    <t>URK</t>
  </si>
  <si>
    <t>HEERENVEEN</t>
  </si>
  <si>
    <t>FRANEKERADEEL</t>
  </si>
  <si>
    <t>OUD-BEIJERLAND</t>
  </si>
  <si>
    <t>BAARN</t>
  </si>
  <si>
    <t>SOEST</t>
  </si>
  <si>
    <t>STADSKANAAL</t>
  </si>
  <si>
    <t>NIJMEGEN</t>
  </si>
  <si>
    <t>DE BILT</t>
  </si>
  <si>
    <t>Lowys Porquinstichting</t>
  </si>
  <si>
    <t>ALPHEN AAN DEN RIJN</t>
  </si>
  <si>
    <t>Onderwijsstichting Esprit</t>
  </si>
  <si>
    <t>UDEN</t>
  </si>
  <si>
    <t>HUIZEN</t>
  </si>
  <si>
    <t>HULST</t>
  </si>
  <si>
    <t>HELLENDOORN</t>
  </si>
  <si>
    <t>EDE</t>
  </si>
  <si>
    <t>ROERMOND</t>
  </si>
  <si>
    <t>BUSSUM</t>
  </si>
  <si>
    <t>NAARDEN</t>
  </si>
  <si>
    <t>NOORDOOSTPOLDER</t>
  </si>
  <si>
    <t>SLUIS</t>
  </si>
  <si>
    <t>WEESP</t>
  </si>
  <si>
    <t>KATWIJK</t>
  </si>
  <si>
    <t>VENLO</t>
  </si>
  <si>
    <t>GEMERT-BAKEL</t>
  </si>
  <si>
    <t>PURMEREND</t>
  </si>
  <si>
    <t>Stichting Respont</t>
  </si>
  <si>
    <t>GOES</t>
  </si>
  <si>
    <t>HEERDE</t>
  </si>
  <si>
    <t>ROZENDAAL</t>
  </si>
  <si>
    <t>RHEDEN</t>
  </si>
  <si>
    <t>GELDROP-MIERLO</t>
  </si>
  <si>
    <t>SITTARD-GELEEN</t>
  </si>
  <si>
    <t>CASTRICUM</t>
  </si>
  <si>
    <t>BEVERWIJK</t>
  </si>
  <si>
    <t>HEEMSKERK</t>
  </si>
  <si>
    <t>UITHOORN</t>
  </si>
  <si>
    <t>HEEMSTEDE</t>
  </si>
  <si>
    <t>BEST</t>
  </si>
  <si>
    <t>WIERDEN</t>
  </si>
  <si>
    <t>LEEK</t>
  </si>
  <si>
    <t>TIEL</t>
  </si>
  <si>
    <t>BOXMEER</t>
  </si>
  <si>
    <t>ECHT-SUSTEREN</t>
  </si>
  <si>
    <t>LEUDAL</t>
  </si>
  <si>
    <t>VUGHT</t>
  </si>
  <si>
    <t>VEGHEL</t>
  </si>
  <si>
    <t>BOXTEL</t>
  </si>
  <si>
    <t>ASTEN</t>
  </si>
  <si>
    <t>VELDHOVEN</t>
  </si>
  <si>
    <t>OISTERWIJK</t>
  </si>
  <si>
    <t>SINT-MICHIELSGESTEL</t>
  </si>
  <si>
    <t>DEURNE</t>
  </si>
  <si>
    <t>EERSEL</t>
  </si>
  <si>
    <t>CUIJK</t>
  </si>
  <si>
    <t>GOIRLE</t>
  </si>
  <si>
    <t>HELMOND</t>
  </si>
  <si>
    <t>ROOSENDAAL</t>
  </si>
  <si>
    <t>VALKENSWAARD</t>
  </si>
  <si>
    <t>DONGEN</t>
  </si>
  <si>
    <t>AMSTELVEEN</t>
  </si>
  <si>
    <t>DE RONDE VENEN</t>
  </si>
  <si>
    <t>WINTERSWIJK</t>
  </si>
  <si>
    <t>WIJCHEN</t>
  </si>
  <si>
    <t>DRUTEN</t>
  </si>
  <si>
    <t>WESTSTELLINGWERF</t>
  </si>
  <si>
    <t>NIJKERK</t>
  </si>
  <si>
    <t>LEIDSCHENDAM-VOORBURG</t>
  </si>
  <si>
    <t>OLDAMBT</t>
  </si>
  <si>
    <t>HET BILDT</t>
  </si>
  <si>
    <t>RIJSWIJK</t>
  </si>
  <si>
    <t>GORINCHEM</t>
  </si>
  <si>
    <t>NOORDWIJK</t>
  </si>
  <si>
    <t>GULPEN-WITTEM</t>
  </si>
  <si>
    <t>HEERLEN</t>
  </si>
  <si>
    <t>WEERT</t>
  </si>
  <si>
    <t>BRUNSSUM</t>
  </si>
  <si>
    <t>MEERSSEN</t>
  </si>
  <si>
    <t>STEIN</t>
  </si>
  <si>
    <t>PEEL EN MAAS</t>
  </si>
  <si>
    <t>VENRAY</t>
  </si>
  <si>
    <t>HORST AAN DE MAAS</t>
  </si>
  <si>
    <t>MAASTRICHT</t>
  </si>
  <si>
    <t>SLIEDRECHT</t>
  </si>
  <si>
    <t>OVERBETUWE</t>
  </si>
  <si>
    <t>LINGEWAARD</t>
  </si>
  <si>
    <t>HOORN</t>
  </si>
  <si>
    <t>STEDE BROEC</t>
  </si>
  <si>
    <t>OOSTSTELLINGWERF</t>
  </si>
  <si>
    <t>ZAANSTAD</t>
  </si>
  <si>
    <t>BARNEVELD</t>
  </si>
  <si>
    <t>BRIELLE</t>
  </si>
  <si>
    <t>HELLEVOETSLUIS</t>
  </si>
  <si>
    <t>ZALTBOMMEL</t>
  </si>
  <si>
    <t>MEPPEL</t>
  </si>
  <si>
    <t>BLOEMENDAAL</t>
  </si>
  <si>
    <t>COEVORDEN</t>
  </si>
  <si>
    <t>OPSTERLAND</t>
  </si>
  <si>
    <t>Stichting BOOR</t>
  </si>
  <si>
    <t>UTRECHTSE HEUVELRUG</t>
  </si>
  <si>
    <t>SCHAGEN</t>
  </si>
  <si>
    <t>KAPELLE</t>
  </si>
  <si>
    <t>VLAGTWEDDE</t>
  </si>
  <si>
    <t>LOCHEM</t>
  </si>
  <si>
    <t>EPE</t>
  </si>
  <si>
    <t>HOOGEZAND-SAPPEMEER</t>
  </si>
  <si>
    <t>KRIMPEN AAN DEN IJSSEL</t>
  </si>
  <si>
    <t>AALTEN</t>
  </si>
  <si>
    <t>DOETINCHEM</t>
  </si>
  <si>
    <t>OUDE IJSSELSTREEK</t>
  </si>
  <si>
    <t>BERKELLAND</t>
  </si>
  <si>
    <t>ELBURG</t>
  </si>
  <si>
    <t>APPINGEDAM</t>
  </si>
  <si>
    <t>DELFZIJL</t>
  </si>
  <si>
    <t>Het Baken</t>
  </si>
  <si>
    <t>WADDINXVEEN</t>
  </si>
  <si>
    <t>WASSENAAR</t>
  </si>
  <si>
    <t>TEYLINGEN</t>
  </si>
  <si>
    <t>OEGSTGEEST</t>
  </si>
  <si>
    <t>ERMELO</t>
  </si>
  <si>
    <t>LISSE</t>
  </si>
  <si>
    <t>LEERDAM</t>
  </si>
  <si>
    <t>OMMEN</t>
  </si>
  <si>
    <t>EDAM-VOLENDAM</t>
  </si>
  <si>
    <t>HALDERBERGE</t>
  </si>
  <si>
    <t>MOERDIJK</t>
  </si>
  <si>
    <t>SINT ANTHONIS</t>
  </si>
  <si>
    <t>IJSSELSTEIN</t>
  </si>
  <si>
    <t>DANTUMADIEL</t>
  </si>
  <si>
    <t>SCHIERMONNIKOOG</t>
  </si>
  <si>
    <t>WERKENDAM</t>
  </si>
  <si>
    <t>LANDGRAAF</t>
  </si>
  <si>
    <t>BEVOEGD GEZAG NUMMER</t>
  </si>
  <si>
    <t>BEVOEGD GEZAG NAAM</t>
  </si>
  <si>
    <t xml:space="preserve">- </t>
  </si>
  <si>
    <t>Aandeel in het totaal:</t>
  </si>
  <si>
    <t>BEVOEGD GEZAG</t>
  </si>
  <si>
    <t>Teljaar komt overeen met bekostigingsjaar:</t>
  </si>
  <si>
    <t>Aantal leerlingen op 1 oktober van het jaar:</t>
  </si>
  <si>
    <t>LEERLINGENAANTALLEN VOOR EVALUATIE</t>
  </si>
  <si>
    <t>GOEREE-OVERFLAKKEE</t>
  </si>
  <si>
    <t>TYTSJERKSTERADIEL</t>
  </si>
  <si>
    <t>Stichting Biezonderwijs</t>
  </si>
  <si>
    <t>Periode van te berekenen procentuele groei/krimp, in jaren:</t>
  </si>
  <si>
    <t>|</t>
  </si>
  <si>
    <t>Voer hier het gewenste basisjaar van de leerlingentelling in:</t>
  </si>
  <si>
    <t>Signaleringsgrenzen krimp:</t>
  </si>
  <si>
    <t>Grens 1</t>
  </si>
  <si>
    <t>Grens 2</t>
  </si>
  <si>
    <t>Stichting Scholengemeenschap Voor Vrijeschoolonderwijs</t>
  </si>
  <si>
    <t>Stg PCO Bommelerwaard, Land van Heusden en Altena en Bommelerwaard</t>
  </si>
  <si>
    <t>Stichting Christelijk Onderwijs Delft e.o.</t>
  </si>
  <si>
    <t>Stg H3O v christ. peuterwerk kinderopv., prim./voortg. ond.</t>
  </si>
  <si>
    <t>Stichting 'Het Rijnlands Lyceum'</t>
  </si>
  <si>
    <t>Stichting Confessioneel Onderwijs Leiden</t>
  </si>
  <si>
    <t>Stichting Aquila, stichting voor Christelijk Speciaal Onderwijs regio Ommen</t>
  </si>
  <si>
    <t>Stichting voor Christelijk Speciaal Onderwijs Groningen</t>
  </si>
  <si>
    <t>Stichting Leerzaam</t>
  </si>
  <si>
    <t>Stichting Christel. Onderwijs Haaglanden</t>
  </si>
  <si>
    <t>Stichting EduCare,Chr.Speciaal Onderwijs te Harderwijk e.o.</t>
  </si>
  <si>
    <t>Stichting Openbaar Onderwijs Groep Groningen</t>
  </si>
  <si>
    <t>Stichting voor Christelijk Onderwijs te Alphen aan den Rijn en omstreken</t>
  </si>
  <si>
    <t>Stichting Chr. Spec. Onderwijs Apeldoorn</t>
  </si>
  <si>
    <t>Almeerse Scholen Groep (ASG) Stg. voor openb.prim. en v.o.</t>
  </si>
  <si>
    <t>de Vrije School Noord en Oost Nederland</t>
  </si>
  <si>
    <t>Stichting Joodse Scholengem.sch. J.B.O.</t>
  </si>
  <si>
    <t>Stichting Vrijescholen ZW Nederland</t>
  </si>
  <si>
    <t>Schoolbestuur voor primair en voortgezet onderwijs tussen Lauwers en Eems-stg</t>
  </si>
  <si>
    <t>Stichting Openbaar Onderwijs Zwolle en Regio</t>
  </si>
  <si>
    <t>Stichting Werkplaats Kindergemeenschap</t>
  </si>
  <si>
    <t>Werkplaats Kindergemeenschap</t>
  </si>
  <si>
    <t>Stg. Openbaar Verenigd Onderw. in Gorinchem en de regio</t>
  </si>
  <si>
    <t>Stichting Unicoz onderwijsgroep</t>
  </si>
  <si>
    <t>Sticht. Primair en voortgezet onderwijs Zuid-Nederland</t>
  </si>
  <si>
    <t>Stichting Katholiek Onderwijs Volendam</t>
  </si>
  <si>
    <t>Stichting Joodse Kindergem. Cheider</t>
  </si>
  <si>
    <t>Stichting Openb. Prim. Onderw. Apeldoorn</t>
  </si>
  <si>
    <t>Stichting voor Openbaar Onderw. Odyssee</t>
  </si>
  <si>
    <t>Laurentius Stichting voor Kathol. Primair Onderwijs</t>
  </si>
  <si>
    <t>LOGOS Stichting voor Protestant Christelijk Onderwijs</t>
  </si>
  <si>
    <t>KRIMPENERWAARD</t>
  </si>
  <si>
    <t>NISSEWAARD</t>
  </si>
  <si>
    <t>ONDERWIJSSOORT</t>
  </si>
  <si>
    <t>SPIJKENISSE</t>
  </si>
  <si>
    <t>SITTARD</t>
  </si>
  <si>
    <t>WINSCHOTEN</t>
  </si>
  <si>
    <t>HEESWIJK-DINTHER</t>
  </si>
  <si>
    <t>HENGELO OV</t>
  </si>
  <si>
    <t>TER APEL</t>
  </si>
  <si>
    <t>NIJVERDAL</t>
  </si>
  <si>
    <t>HOOGEZAND</t>
  </si>
  <si>
    <t>HAREN GN</t>
  </si>
  <si>
    <t>STEENWIJK</t>
  </si>
  <si>
    <t>GELEEN</t>
  </si>
  <si>
    <t>ROSMALEN</t>
  </si>
  <si>
    <t>EMMELOORD</t>
  </si>
  <si>
    <t>DEN BURG</t>
  </si>
  <si>
    <t>OVERVEEN</t>
  </si>
  <si>
    <t>SCHOONHOVEN</t>
  </si>
  <si>
    <t>RIJSWIJK ZH</t>
  </si>
  <si>
    <t>'S-GRAVENHAGE</t>
  </si>
  <si>
    <t>SILVOLDE</t>
  </si>
  <si>
    <t>DIDAM</t>
  </si>
  <si>
    <t>BARENDRECHT</t>
  </si>
  <si>
    <t>ECHT</t>
  </si>
  <si>
    <t>GELDROP</t>
  </si>
  <si>
    <t>VOORBURG</t>
  </si>
  <si>
    <t>BREUKELEN UT</t>
  </si>
  <si>
    <t>OOSTERHOUT NB</t>
  </si>
  <si>
    <t>HORST</t>
  </si>
  <si>
    <t>WOLVEGA</t>
  </si>
  <si>
    <t>PUTTERSHOEK</t>
  </si>
  <si>
    <t>DRACHTEN</t>
  </si>
  <si>
    <t>'S-HERTOGENBOSCH</t>
  </si>
  <si>
    <t>BOLSWARD</t>
  </si>
  <si>
    <t>BALK</t>
  </si>
  <si>
    <t>VLEUTEN</t>
  </si>
  <si>
    <t>VOORHOUT</t>
  </si>
  <si>
    <t>MIDDELHARNIS</t>
  </si>
  <si>
    <t>EDE GLD</t>
  </si>
  <si>
    <t>HALSTEREN</t>
  </si>
  <si>
    <t>KATWIJK ZH</t>
  </si>
  <si>
    <t>BILTHOVEN</t>
  </si>
  <si>
    <t>OOSTBURG</t>
  </si>
  <si>
    <t>GROENLO</t>
  </si>
  <si>
    <t>WARNSVELD</t>
  </si>
  <si>
    <t>HERTEN</t>
  </si>
  <si>
    <t>NOORDWIJK ZH</t>
  </si>
  <si>
    <t>LEIDSCHENDAM</t>
  </si>
  <si>
    <t>DRIEHUIS NH</t>
  </si>
  <si>
    <t>IJMUIDEN</t>
  </si>
  <si>
    <t>BEMMEL</t>
  </si>
  <si>
    <t>STEVENSBEEK</t>
  </si>
  <si>
    <t>DIEREN</t>
  </si>
  <si>
    <t>DOORWERTH</t>
  </si>
  <si>
    <t>FRANEKER</t>
  </si>
  <si>
    <t>NIEUW-VENNEP</t>
  </si>
  <si>
    <t>AERDENHOUT</t>
  </si>
  <si>
    <t>RAAMSDONKSVEER</t>
  </si>
  <si>
    <t>HURDEGARYP</t>
  </si>
  <si>
    <t>NEEDE</t>
  </si>
  <si>
    <t>WARFFUM</t>
  </si>
  <si>
    <t>WEST-TERSCHELLING</t>
  </si>
  <si>
    <t>SASSENHEIM</t>
  </si>
  <si>
    <t>PANNINGEN</t>
  </si>
  <si>
    <t>STEIN LB</t>
  </si>
  <si>
    <t>OUDENBOSCH</t>
  </si>
  <si>
    <t>HOORN NH</t>
  </si>
  <si>
    <t>DOKKUM</t>
  </si>
  <si>
    <t>GORREDIJK</t>
  </si>
  <si>
    <t>ZEVENBERGEN</t>
  </si>
  <si>
    <t>NIJKERK GLD</t>
  </si>
  <si>
    <t>ZAANDAM</t>
  </si>
  <si>
    <t>NES AMELAND</t>
  </si>
  <si>
    <t>GEMERT</t>
  </si>
  <si>
    <t>HOOFDDORP</t>
  </si>
  <si>
    <t>ZAANDIJK</t>
  </si>
  <si>
    <t>ZETTEN</t>
  </si>
  <si>
    <t>BERG EN DAL</t>
  </si>
  <si>
    <t>WIERINGERWERF</t>
  </si>
  <si>
    <t>ASSENDELFT</t>
  </si>
  <si>
    <t>NUNSPEET</t>
  </si>
  <si>
    <t>SNEEK</t>
  </si>
  <si>
    <t>MIJDRECHT</t>
  </si>
  <si>
    <t>IJSSELSTEIN UT</t>
  </si>
  <si>
    <t>HOENSBROEK</t>
  </si>
  <si>
    <t>DAMWALD</t>
  </si>
  <si>
    <t>HORN</t>
  </si>
  <si>
    <t>SLEEUWIJK</t>
  </si>
  <si>
    <t>LENT</t>
  </si>
  <si>
    <t>KROMMENIE</t>
  </si>
  <si>
    <t>BORN</t>
  </si>
  <si>
    <t>BALLUM</t>
  </si>
  <si>
    <t>OOSTERWOLDE FR</t>
  </si>
  <si>
    <t>HOOGVLIET ROTTERDAM</t>
  </si>
  <si>
    <t>NAALDWIJK</t>
  </si>
  <si>
    <t>HOLTEN</t>
  </si>
  <si>
    <t>GROOTEBROEK</t>
  </si>
  <si>
    <t>MAARSSEN</t>
  </si>
  <si>
    <t>BUITENPOST</t>
  </si>
  <si>
    <t>VOLENDAM</t>
  </si>
  <si>
    <t>GULPEN</t>
  </si>
  <si>
    <t>ST.-ANNAPAROCHIE</t>
  </si>
  <si>
    <t>MIDSLAND</t>
  </si>
  <si>
    <t>MAARSBERGEN</t>
  </si>
  <si>
    <t>DE FRYSKE MARREN</t>
  </si>
  <si>
    <t>BINNENMAAS</t>
  </si>
  <si>
    <t>Zuid-Holland</t>
  </si>
  <si>
    <t>Limburg</t>
  </si>
  <si>
    <t>Gelderland</t>
  </si>
  <si>
    <t>Groningen</t>
  </si>
  <si>
    <t>Overijssel</t>
  </si>
  <si>
    <t>Noord-Brabant</t>
  </si>
  <si>
    <t>Friesland</t>
  </si>
  <si>
    <t>Noord-Holland</t>
  </si>
  <si>
    <t>Drenthe</t>
  </si>
  <si>
    <t>Zeeland</t>
  </si>
  <si>
    <t>Flevoland</t>
  </si>
  <si>
    <t>Utrecht</t>
  </si>
  <si>
    <t>Stg Onderwijsgroep Zuid-Hollandse Waarden voor PO en VO</t>
  </si>
  <si>
    <t>Stichting Specialisten in Passend Onderwijs</t>
  </si>
  <si>
    <t>TELLING 2011</t>
  </si>
  <si>
    <t>TELLING 2012</t>
  </si>
  <si>
    <t>TELLING 2013</t>
  </si>
  <si>
    <t>TELLING 2014</t>
  </si>
  <si>
    <t>PROGNOSE 2016</t>
  </si>
  <si>
    <t>PROGNOSE 2017</t>
  </si>
  <si>
    <t>PROGNOSE 2018</t>
  </si>
  <si>
    <t>PROGNOSE 2019</t>
  </si>
  <si>
    <t>PROGNOSE 2020</t>
  </si>
  <si>
    <t>PROGNOSE 2021</t>
  </si>
  <si>
    <t>PROGNOSE 2022</t>
  </si>
  <si>
    <t>PROGNOSE 2023</t>
  </si>
  <si>
    <t>PROGNOSE 2024</t>
  </si>
  <si>
    <t>PROGNOSE 2025</t>
  </si>
  <si>
    <t>PROGNOSE 2026</t>
  </si>
  <si>
    <t>PROGNOSE 2027</t>
  </si>
  <si>
    <t>PROGNOSE 2028</t>
  </si>
  <si>
    <t>PROGNOSE 2029</t>
  </si>
  <si>
    <t>PROGNOSE 2030</t>
  </si>
  <si>
    <t>PROGNOSE 2031</t>
  </si>
  <si>
    <t>PROGNOSE 2032</t>
  </si>
  <si>
    <t>PROGNOSE 2033</t>
  </si>
  <si>
    <t>PROGNOSE 2034</t>
  </si>
  <si>
    <t>Hulp: TELLING AANTAL BEVOEGD GEZAGEN</t>
  </si>
  <si>
    <t>Hulp: TELLING AANTAL GEMEENTEN</t>
  </si>
  <si>
    <t>Hulp: TELLING AANTAL PLAATSNAMEN</t>
  </si>
  <si>
    <t>Hulp: TELLING AANTAL PROVINCIES</t>
  </si>
  <si>
    <t>Totale aantallen:</t>
  </si>
  <si>
    <t>NB: dit bestand bevat erg veel gegevens. Het doorrekenen van uw instellingen kan enige seconden in beslag nemen.</t>
  </si>
  <si>
    <t>Klik op het blauwe vlak om uw gegevens in te vullen</t>
  </si>
  <si>
    <t>De leerlingenprognoses zijn gemaakt op basis van leerlingentellingen van recente schooljaren.</t>
  </si>
  <si>
    <t>Resultaten uit het verleden bieden echter geen garanties voor de toekomst.</t>
  </si>
  <si>
    <t>Daarom kunnen aan de leerlingenaantallen van de prognoses geen rechten worden ontleend.</t>
  </si>
  <si>
    <t>TELLING 2015</t>
  </si>
  <si>
    <t>PROGNOSE 2035</t>
  </si>
  <si>
    <t>41775</t>
  </si>
  <si>
    <t>13683</t>
  </si>
  <si>
    <t>10928</t>
  </si>
  <si>
    <t>40517</t>
  </si>
  <si>
    <t>28212</t>
  </si>
  <si>
    <t>40928</t>
  </si>
  <si>
    <t>40586</t>
  </si>
  <si>
    <t>20281</t>
  </si>
  <si>
    <t>41840</t>
  </si>
  <si>
    <t>40278</t>
  </si>
  <si>
    <t>77975</t>
  </si>
  <si>
    <t>Stichting Trinamiek, stichting v kath, opb en alg-bijz primair en voortgezet ond</t>
  </si>
  <si>
    <t>42623</t>
  </si>
  <si>
    <t>21464</t>
  </si>
  <si>
    <t>30582</t>
  </si>
  <si>
    <t>83228</t>
  </si>
  <si>
    <t>41396</t>
  </si>
  <si>
    <t>57266</t>
  </si>
  <si>
    <t>76740</t>
  </si>
  <si>
    <t>70176</t>
  </si>
  <si>
    <t>46879</t>
  </si>
  <si>
    <t>95785</t>
  </si>
  <si>
    <t>40530</t>
  </si>
  <si>
    <t>78457</t>
  </si>
  <si>
    <t>41616</t>
  </si>
  <si>
    <t>41440</t>
  </si>
  <si>
    <t>Stichting Christelijk Onderwijs Over-en Midden-Betuwe</t>
  </si>
  <si>
    <t>40681</t>
  </si>
  <si>
    <t>41386</t>
  </si>
  <si>
    <t>72853</t>
  </si>
  <si>
    <t>42709</t>
  </si>
  <si>
    <t>42546</t>
  </si>
  <si>
    <t>40377</t>
  </si>
  <si>
    <t>41545</t>
  </si>
  <si>
    <t>Stichting BLICK op onderwijs</t>
  </si>
  <si>
    <t>41676</t>
  </si>
  <si>
    <t>42510</t>
  </si>
  <si>
    <t>10867</t>
  </si>
  <si>
    <t>40306</t>
  </si>
  <si>
    <t>Stg. Algem. Bijzonder Onderw. Flevoland, voor primair &amp; v.o.</t>
  </si>
  <si>
    <t>30742</t>
  </si>
  <si>
    <t>40876</t>
  </si>
  <si>
    <t>41417</t>
  </si>
  <si>
    <t>62181</t>
  </si>
  <si>
    <t>72464</t>
  </si>
  <si>
    <t>42635</t>
  </si>
  <si>
    <t>77690</t>
  </si>
  <si>
    <t>Sticht. Kolom, Stichting voor Speciaal en Regulier Onderwijs</t>
  </si>
  <si>
    <t>41671</t>
  </si>
  <si>
    <t>40851</t>
  </si>
  <si>
    <t>73114</t>
  </si>
  <si>
    <t>41202</t>
  </si>
  <si>
    <t>GOOISE MEREN</t>
  </si>
  <si>
    <t>INSTELLINGSNAAM</t>
  </si>
  <si>
    <t>PLAATSNAAM INSTELLING</t>
  </si>
  <si>
    <t>GEMEENTENAAM INSTELLING</t>
  </si>
  <si>
    <t>PROVINCIE INSTELLING</t>
  </si>
  <si>
    <t>INSTELLING</t>
  </si>
  <si>
    <t>GEMEENTE (INSTELLING)</t>
  </si>
  <si>
    <t>PROVINCIE (INSTELLING)</t>
  </si>
  <si>
    <t>PLAATSNAAM (INSTELLING)</t>
  </si>
  <si>
    <t>TELLING 2010</t>
  </si>
  <si>
    <t>Prognose aantal leerlingen voortgezet onderwijs:</t>
  </si>
  <si>
    <t>Berekening procentuele groei/krimp voor een in te geven periode, per VO-instelling, bevoegd gezag, gemeente, provincie en plaats van de instellingslocatie</t>
  </si>
  <si>
    <t>PLAATSNAAM BEVOEGD GEZAG</t>
  </si>
  <si>
    <t>GEMEENTENAAM BEVOEGD GEZAG</t>
  </si>
  <si>
    <t>PROVINCIE BEVOEGD GEZAG</t>
  </si>
  <si>
    <t>BRIN NUMMER</t>
  </si>
  <si>
    <t>00AH</t>
  </si>
  <si>
    <t>Openbare Scholengemeenschap Het Stedelijk Lyceum Havo Mavo Vbo Lwoo</t>
  </si>
  <si>
    <t>00AQ</t>
  </si>
  <si>
    <t>Zwin College Scholengemeenschap voor Vmbo Havo Atheneum Gymnasium</t>
  </si>
  <si>
    <t>00BD</t>
  </si>
  <si>
    <t>Coenecoop College voor Atheneum Havo Mavo Voorbereidend Beroeps Onderwijs</t>
  </si>
  <si>
    <t>00CB</t>
  </si>
  <si>
    <t>Scholengemeenschap voor Voortgezet Vrije Schoolonderwijs</t>
  </si>
  <si>
    <t>00DI</t>
  </si>
  <si>
    <t>rsg de Borgen voor Lyceum Havo Mavo Vbo Lwoo</t>
  </si>
  <si>
    <t>00EF</t>
  </si>
  <si>
    <t>Voortgezet Onderwijs van Amsterdam voor Vbo en Lwoo</t>
  </si>
  <si>
    <t>00HI</t>
  </si>
  <si>
    <t>Scholengemeenschap Dalton Vatel Voor Lyceum HAVO MAVO VBO LWOO</t>
  </si>
  <si>
    <t>00IP</t>
  </si>
  <si>
    <t>Katholiek Scholengemeenschap Hoofddorp voor Lyceum HAVO en MAVO</t>
  </si>
  <si>
    <t>00JR</t>
  </si>
  <si>
    <t>Scholengemeenschap Spieringshoek voor Gymnasium Atheneum en HAVO</t>
  </si>
  <si>
    <t>00JT</t>
  </si>
  <si>
    <t>Gereformeerd Scholengemeenschap Guido De Bres Lyceum HAVO MAVO VBO LWOO</t>
  </si>
  <si>
    <t>00KV</t>
  </si>
  <si>
    <t>KSE (Katholieke Scholengemeenschap Etten-Leur e.o.)</t>
  </si>
  <si>
    <t>00LJ</t>
  </si>
  <si>
    <t>Christelijk College Schaersvoorde voor Atheneum Havo Mavo Vbo Lwoo</t>
  </si>
  <si>
    <t>00LY</t>
  </si>
  <si>
    <t>PC RK SGM Zeldenrust Steelantcollege</t>
  </si>
  <si>
    <t>00MK</t>
  </si>
  <si>
    <t>Katholiek Scholengemeenschap De Breul voor Gymnasium Atheneum Havo en Mavo</t>
  </si>
  <si>
    <t>00ML</t>
  </si>
  <si>
    <t>Meridiaancollege RK SGM v Lyc Havo Mavo Vbo Lwoo</t>
  </si>
  <si>
    <t>00MP</t>
  </si>
  <si>
    <t>Christelijk College De Noordgouw</t>
  </si>
  <si>
    <t>00MV</t>
  </si>
  <si>
    <t>Scholen aan Zee 2</t>
  </si>
  <si>
    <t>00NE</t>
  </si>
  <si>
    <t>Jan van Brabant College vestiging Deltaweg</t>
  </si>
  <si>
    <t>00OB</t>
  </si>
  <si>
    <t>Maaswaal College voor Gymnasium Atheneum Havo Vmbo Lwoo</t>
  </si>
  <si>
    <t>00PF</t>
  </si>
  <si>
    <t>Carmelcollege Emmen</t>
  </si>
  <si>
    <t>00PG</t>
  </si>
  <si>
    <t>Wartburg College Gereformeerde Scholengemeenschap voor Lyceum Havo Mavo Vbo Lwoo</t>
  </si>
  <si>
    <t>00PJ</t>
  </si>
  <si>
    <t>Erasmuscollege voor Vwo Havo en Mavo</t>
  </si>
  <si>
    <t>00PS</t>
  </si>
  <si>
    <t>Verenigde Scholen J.A. Alberdingk Thijm Voortgezet Onderwijs</t>
  </si>
  <si>
    <t>00RO</t>
  </si>
  <si>
    <t>Amadeus Lyceum</t>
  </si>
  <si>
    <t>00RZ</t>
  </si>
  <si>
    <t>Montessori College voor Vwo, Havo, Vmbo</t>
  </si>
  <si>
    <t>00SZ</t>
  </si>
  <si>
    <t>Johannes Fontanus College Christelijk Scholengemeenschap voor Mavo Havo Atheneum</t>
  </si>
  <si>
    <t>00TL</t>
  </si>
  <si>
    <t>Het Nieuwe Lyceum Scholengemeenschap voor Gymnasium Atheneum en Havo</t>
  </si>
  <si>
    <t>00TM</t>
  </si>
  <si>
    <t>Christelijk Scholengemeenschap voor Atheneum Havo Mavo Vbo Lwoo</t>
  </si>
  <si>
    <t>00TQ</t>
  </si>
  <si>
    <t>Scholengemeenschap Mari‰ndael VBO LWOO</t>
  </si>
  <si>
    <t>00TU</t>
  </si>
  <si>
    <t>Gereformeerde Scholengemeenschap Randstad Gymnasium Atheneum HAVO VMBO</t>
  </si>
  <si>
    <t>00UM</t>
  </si>
  <si>
    <t>Erfgooiers College Atheneum Havo VMBO-TL</t>
  </si>
  <si>
    <t>00UZ</t>
  </si>
  <si>
    <t>Fioretti College voor Gymnasium Atheneum Havo Mavo Vbo Lwoo</t>
  </si>
  <si>
    <t>00VR</t>
  </si>
  <si>
    <t>St.- Jozefmavo</t>
  </si>
  <si>
    <t>00VY</t>
  </si>
  <si>
    <t>Cals College Roomskatholiek Scholengemeenschap voor Lyceum Havo Mavo Vbo</t>
  </si>
  <si>
    <t>00WD</t>
  </si>
  <si>
    <t>Scholengemeenschap Panta Rhei voor vmbo/mavo en Lwoo</t>
  </si>
  <si>
    <t>00WH</t>
  </si>
  <si>
    <t>Gomarusschool s.g.voor VMBO Havo Atheneum</t>
  </si>
  <si>
    <t>00WI</t>
  </si>
  <si>
    <t>Christelijk College Groevenbeek</t>
  </si>
  <si>
    <t>00XA</t>
  </si>
  <si>
    <t>Trinitas College RK scholengemeenschap voor ATHENEUM, HAVO, MAVO, VBO, LWOO</t>
  </si>
  <si>
    <t>00XK</t>
  </si>
  <si>
    <t>Veurs College Scholengemeenschap voor Atheneum Havo Mavo Vbo Lwoo</t>
  </si>
  <si>
    <t>00YH</t>
  </si>
  <si>
    <t>Christelijke Scholengroep De Hoven</t>
  </si>
  <si>
    <t>00YO</t>
  </si>
  <si>
    <t>Protestants Christelijk Mavo Waldheim</t>
  </si>
  <si>
    <t>00ZD</t>
  </si>
  <si>
    <t>Bonhoeffer College Scholengemeenschap voor Mavo Havo Vwo</t>
  </si>
  <si>
    <t>00ZH</t>
  </si>
  <si>
    <t>Scholengemeenschap Gaasterland voor Christelijk Mavo en Lhno</t>
  </si>
  <si>
    <t>00ZO</t>
  </si>
  <si>
    <t>Interconfessionele Scholengemeenschap Arcus voor Atheneum Havo Mavo Vbo Lwoo</t>
  </si>
  <si>
    <t>00ZV</t>
  </si>
  <si>
    <t>Lauwers College Christelijk Scholengemeenschap voor Atheneum Havo Mavo Vbo</t>
  </si>
  <si>
    <t>00ZX</t>
  </si>
  <si>
    <t>Dockingacollege Chr SGS VMBO/HAVO/VWO</t>
  </si>
  <si>
    <t>01AA</t>
  </si>
  <si>
    <t>Landstede Centraal</t>
  </si>
  <si>
    <t>01BE</t>
  </si>
  <si>
    <t>Scholengemeenschap Ulbe Van Houten Christelijke SGM voor Vmbo</t>
  </si>
  <si>
    <t>01EK</t>
  </si>
  <si>
    <t>Kranenburg, School voor Praktijkonderwijs</t>
  </si>
  <si>
    <t>01EO</t>
  </si>
  <si>
    <t>Purmerendse Scholengroep voor Gymn Lyc Havo Mavo Vbo Lwoo</t>
  </si>
  <si>
    <t>01ET</t>
  </si>
  <si>
    <t>Sint Ignatiusgymnasium</t>
  </si>
  <si>
    <t>01FP</t>
  </si>
  <si>
    <t>01FU</t>
  </si>
  <si>
    <t>Nuborgh College</t>
  </si>
  <si>
    <t>01FY</t>
  </si>
  <si>
    <t>Augustinianum Scholengemeenschap voor Vwo en Havo</t>
  </si>
  <si>
    <t>01GH</t>
  </si>
  <si>
    <t>W v Oranje Coll Chr SGM v Ath Havo Mavo Vbo Lwoo</t>
  </si>
  <si>
    <t>01GL</t>
  </si>
  <si>
    <t>Sophianum Scholengemeenschap in het Heuvelland</t>
  </si>
  <si>
    <t>01GN</t>
  </si>
  <si>
    <t>Valuascollege Lyc Ath Havo Mavo Vbo Lwoo</t>
  </si>
  <si>
    <t>01GV</t>
  </si>
  <si>
    <t>Mavoschool Sancta Maria</t>
  </si>
  <si>
    <t>01GX</t>
  </si>
  <si>
    <t>Christelijk Lyceum Delft Scholengemeenschap voor Lyceum Havo Mavo Vbo</t>
  </si>
  <si>
    <t>01HQ</t>
  </si>
  <si>
    <t>Het Bolwerk</t>
  </si>
  <si>
    <t>01IC</t>
  </si>
  <si>
    <t>Agrarisch Opleidingen Centrum Oost</t>
  </si>
  <si>
    <t>01IW</t>
  </si>
  <si>
    <t>Dongemond College voor Atheneum Havo en Vmbo</t>
  </si>
  <si>
    <t>01KD</t>
  </si>
  <si>
    <t>Kolom Praktijkcollege De Schakel</t>
  </si>
  <si>
    <t>01KF</t>
  </si>
  <si>
    <t>Sint Gregorius College Scholengemeenschap voor Atheneum Havo Mavo</t>
  </si>
  <si>
    <t>01KL</t>
  </si>
  <si>
    <t>Noordzee Onderwijs Groep voor Gymnasium, Atheneum, Havo, Vmbo</t>
  </si>
  <si>
    <t>01LZ</t>
  </si>
  <si>
    <t>Scholengemeenschap Eerste Christelijk Lyceum Vwo en Havo</t>
  </si>
  <si>
    <t>01MB</t>
  </si>
  <si>
    <t>Rooms Katholiek Alfrink College Scholengemeenschap voor Atheneum en Havo</t>
  </si>
  <si>
    <t>01MO</t>
  </si>
  <si>
    <t>Atheneum van de Trevianum Scholengroep</t>
  </si>
  <si>
    <t>01MU</t>
  </si>
  <si>
    <t>De Meerwaarde</t>
  </si>
  <si>
    <t>01NJ</t>
  </si>
  <si>
    <t>Agrarisch Opleidingscentrum Terra</t>
  </si>
  <si>
    <t>01NZ</t>
  </si>
  <si>
    <t>Christelijk College Griftland School voor Atheneum Havo en Mavo</t>
  </si>
  <si>
    <t>01OE</t>
  </si>
  <si>
    <t>Wellantcollege</t>
  </si>
  <si>
    <t>01PU</t>
  </si>
  <si>
    <t>Aloysiuscollege Katholiek Scholengemeenschap voor Vwo Havo en Mavo</t>
  </si>
  <si>
    <t>01RL</t>
  </si>
  <si>
    <t>Jacobus Fruijtier Scholengemeenschap v Lyceum Havo Mavo Vbo Lwoo</t>
  </si>
  <si>
    <t>01TC</t>
  </si>
  <si>
    <t>Scholengemeenschap voor Vwo Havo Mavo Het Hervormd Lyceum</t>
  </si>
  <si>
    <t>01UH</t>
  </si>
  <si>
    <t>Maartenscollege voor Lyceum Havo Mavo</t>
  </si>
  <si>
    <t>01VJ</t>
  </si>
  <si>
    <t>Etty Hillesum Lyceum voor Gymnasium Atheneum Havo Vmbo Pro</t>
  </si>
  <si>
    <t>01VN</t>
  </si>
  <si>
    <t>Canisius College Lyceum Havo Mavo Vbo Lwoo</t>
  </si>
  <si>
    <t>01WM</t>
  </si>
  <si>
    <t>Burg Harmsma SGM voor VO Mavo Lhno en Lto</t>
  </si>
  <si>
    <t>01XF</t>
  </si>
  <si>
    <t>osg Willem Blaeu voor vwo havo mavo en vbo</t>
  </si>
  <si>
    <t>01XL</t>
  </si>
  <si>
    <t>Strabrechtcollege Scholengemeenschap voor LYC HAVO MAVO</t>
  </si>
  <si>
    <t>01XN</t>
  </si>
  <si>
    <t>Almere College, Ontmoetingsschool voor PRO LWOO VMBO HAVO VWO</t>
  </si>
  <si>
    <t>02AN</t>
  </si>
  <si>
    <t>Fons Vitae Lyceum Rooms Katholiek Scholengemeenschap voor Vwo en Havo</t>
  </si>
  <si>
    <t>02AP</t>
  </si>
  <si>
    <t>Het Amsterdams Lyceum</t>
  </si>
  <si>
    <t>02AR</t>
  </si>
  <si>
    <t>Scholengemeenschap voor Athenum en Havo Het Hervormd Lyceum Zuid</t>
  </si>
  <si>
    <t>02CI</t>
  </si>
  <si>
    <t>Christelijk Scholengemeenschap voor Lyceum Havo Mavo Vbo Lwoo Insula College</t>
  </si>
  <si>
    <t>02CR</t>
  </si>
  <si>
    <t>Willem Lodewijkgymnasium</t>
  </si>
  <si>
    <t>02DC</t>
  </si>
  <si>
    <t>Corlaer College</t>
  </si>
  <si>
    <t>02DF</t>
  </si>
  <si>
    <t>Grotiuscollege Stedelijke Scholengemeenschap voor Lyceum Havo Mavo</t>
  </si>
  <si>
    <t>02DO</t>
  </si>
  <si>
    <t>Protestants Scholengemeenschap Het Noordik voor Lyceum Havo Mavo Vbo Lwoo</t>
  </si>
  <si>
    <t>02DQ</t>
  </si>
  <si>
    <t>Christelijk Gymnasium Sorghvliet</t>
  </si>
  <si>
    <t>02DW</t>
  </si>
  <si>
    <t>Gymnasium Bernrode</t>
  </si>
  <si>
    <t>02DZ</t>
  </si>
  <si>
    <t>St Stanislascoll RK SGM v Lyc Havo Mavo Vbo Lwoo</t>
  </si>
  <si>
    <t>02EA</t>
  </si>
  <si>
    <t>Chr SGM op Ref Grondsl voor Pro, Lwoo, Vmbo, Havo en Vwo</t>
  </si>
  <si>
    <t>02EB</t>
  </si>
  <si>
    <t>Christelijk Scholengemeenschap Vincent van Gogh Lyceum Havo Mavo Vbo Lwoo</t>
  </si>
  <si>
    <t>02EK</t>
  </si>
  <si>
    <t>Pius X College Scholengemeenschap voor Lyceum Havo Mavo Vbo Lwoo</t>
  </si>
  <si>
    <t>02EV</t>
  </si>
  <si>
    <t>W De Zwijgercoll Chr SGM Vwo Havo op Chr Grndslg</t>
  </si>
  <si>
    <t>02EX</t>
  </si>
  <si>
    <t>Morgen College christelijke scholengemeenschap voor vmbo</t>
  </si>
  <si>
    <t>02FB</t>
  </si>
  <si>
    <t>Christelijk College Nassau-Veluwe</t>
  </si>
  <si>
    <t>02FC</t>
  </si>
  <si>
    <t>PC SGM Ulenhof College v Ath Havo Mavo Vbo Lwoo</t>
  </si>
  <si>
    <t>02FO</t>
  </si>
  <si>
    <t>De Meerwaarde Praktijkonderwijs</t>
  </si>
  <si>
    <t>02FY</t>
  </si>
  <si>
    <t>OMO Scholengroep Bergen op Zoom e.o. voor Lyceum Havo Mavo Vbo Lwoo</t>
  </si>
  <si>
    <t>02GF</t>
  </si>
  <si>
    <t>Mgr Frencken College voor Atheneum en Havo</t>
  </si>
  <si>
    <t>02GJ</t>
  </si>
  <si>
    <t>Christelijk College De Populier</t>
  </si>
  <si>
    <t>02GN</t>
  </si>
  <si>
    <t>SGM Kennemer Lyc Bz Sch Alg Grondsl v Vwo Havo</t>
  </si>
  <si>
    <t>02GP</t>
  </si>
  <si>
    <t>Het Rijnlands Lyceum Scholengemeenschap voor Havo VWO</t>
  </si>
  <si>
    <t>02GS</t>
  </si>
  <si>
    <t>Scholengemeenschap Montessori Lyceum Rotterdam voor Gymnasium Atheneum en Havo</t>
  </si>
  <si>
    <t>02HI</t>
  </si>
  <si>
    <t>Steenspil  VMBO</t>
  </si>
  <si>
    <t>02IB</t>
  </si>
  <si>
    <t>DaCapocollege Rijksweg Zuid voor Mavo Vbo Lwoo</t>
  </si>
  <si>
    <t>02IC</t>
  </si>
  <si>
    <t>Edudelta College Middelharnis locatie Schoolstraat afd. Techniek en Economie</t>
  </si>
  <si>
    <t>02IS</t>
  </si>
  <si>
    <t>Vakcollege Tilburg, sectoren Zorg &amp; Welzijn en Techniek</t>
  </si>
  <si>
    <t>02JG</t>
  </si>
  <si>
    <t>Emelwerda College Christelijke Scholengemeenschap voor Lwoo Mavo Havo Vwo</t>
  </si>
  <si>
    <t>02KB</t>
  </si>
  <si>
    <t>Teylingen College voor Gymnasium Atheneum Havo Mavo Vbo Lwoo</t>
  </si>
  <si>
    <t>02KM</t>
  </si>
  <si>
    <t>Haarlem College Scholengemeenschap voor Mavo Vbo Lwoo</t>
  </si>
  <si>
    <t>02KR</t>
  </si>
  <si>
    <t>St Bonifatius Mavo</t>
  </si>
  <si>
    <t>02LB</t>
  </si>
  <si>
    <t>Openbare Scholengemeenschap Nieuw Zuid voor Lyceum Havo Mavo Vbo Lwoo</t>
  </si>
  <si>
    <t>02LG</t>
  </si>
  <si>
    <t>Carmelcollege Gouda voor tto gym ath havo mavo vmbo lwoo eoa</t>
  </si>
  <si>
    <t>02ME</t>
  </si>
  <si>
    <t>Rooms Katholieke Scholengemeenschap Tabor voor Lyceum Havo Mavo Vbo Lwoo</t>
  </si>
  <si>
    <t>02MF</t>
  </si>
  <si>
    <t>Christelijke Scholengemeenschap voor VMBO en Praktijkonderwijs</t>
  </si>
  <si>
    <t>02MU</t>
  </si>
  <si>
    <t>Sint Maartenscollege Scholengemeenschap voor Vwo Havo en Mavo</t>
  </si>
  <si>
    <t>02MY</t>
  </si>
  <si>
    <t>DaCapo College Milaanstraat</t>
  </si>
  <si>
    <t>02NZ</t>
  </si>
  <si>
    <t>Ludger College voor Lyceum Havo Mavo Vbo Lwoo</t>
  </si>
  <si>
    <t>02PA</t>
  </si>
  <si>
    <t>Stichting Media Amsterdam</t>
  </si>
  <si>
    <t>02QN</t>
  </si>
  <si>
    <t>Rooms Katholieke Scholengemeenschap Marianum voor Lyc Havo Mavo Vbo Lwoo</t>
  </si>
  <si>
    <t>02QO</t>
  </si>
  <si>
    <t>Sint Oelbert Gymnasium</t>
  </si>
  <si>
    <t>02QP</t>
  </si>
  <si>
    <t>St Willibrord Gymnasium</t>
  </si>
  <si>
    <t>UBBERGEN</t>
  </si>
  <si>
    <t>02QQ</t>
  </si>
  <si>
    <t>Notre Dame Des Anges Havo</t>
  </si>
  <si>
    <t>02QT</t>
  </si>
  <si>
    <t>Maurick College Scholengemeenschap voor vmbo, havo, atheneum en gymnasium</t>
  </si>
  <si>
    <t>02QX</t>
  </si>
  <si>
    <t>Petrus Canisius Colleg Scholengemeenschap voor Lyceum Havo Mavo Vbo Lwoo</t>
  </si>
  <si>
    <t>02QZ</t>
  </si>
  <si>
    <t>Keizer Karel College Vwo Havo</t>
  </si>
  <si>
    <t>02RA</t>
  </si>
  <si>
    <t>Katholieke Scholengemeenschap Veluws College voor Gymn Ath Havo Mavo en Vmbo</t>
  </si>
  <si>
    <t>02SB</t>
  </si>
  <si>
    <t>Sancta Maria Lyceum voor Havo, Atheneum en Gymnasium</t>
  </si>
  <si>
    <t>02ST</t>
  </si>
  <si>
    <t>Kandinsky College voor Lyceum Havo Mavo Vbo Lwoo</t>
  </si>
  <si>
    <t>02SY</t>
  </si>
  <si>
    <t>Scholengemeenschap voor Vwo Dorenweerd College</t>
  </si>
  <si>
    <t>02TC</t>
  </si>
  <si>
    <t>Christiaan Huygens College voor Lyceum Havo Mavo Vbo Lwoo</t>
  </si>
  <si>
    <t>02TD</t>
  </si>
  <si>
    <t>Jan Arentsz Christelijke Scholengemeenschap voor Lyceum Havo Mavo Vbo</t>
  </si>
  <si>
    <t>02TE</t>
  </si>
  <si>
    <t>H Wesselink College Christelijke Scholengemeenschap voor Vwo Havo Mavo</t>
  </si>
  <si>
    <t>02TG</t>
  </si>
  <si>
    <t>Het Baarnsch Lyceum</t>
  </si>
  <si>
    <t>02TH</t>
  </si>
  <si>
    <t>Herman Jordanlyceum voor Gymnasium Atheneum en Havo Top</t>
  </si>
  <si>
    <t>02TZ</t>
  </si>
  <si>
    <t>Rooms Katholieke Scholengemeenschap St Michaelcollege voor Atheneum en Havo</t>
  </si>
  <si>
    <t>02UB</t>
  </si>
  <si>
    <t>St Vituscollege Bussum/Naarden</t>
  </si>
  <si>
    <t>02UC</t>
  </si>
  <si>
    <t>Atheneum College Hageveld</t>
  </si>
  <si>
    <t>02UE</t>
  </si>
  <si>
    <t>Scholengemeenschap St Bonifatius College Lyceum Havo</t>
  </si>
  <si>
    <t>02UG</t>
  </si>
  <si>
    <t>Sint Laurenscollege Atheneum en Havo</t>
  </si>
  <si>
    <t>02UP</t>
  </si>
  <si>
    <t>Marnix College  Scholengemeenschap voor Gymnasium Atheneum Havo Mavo</t>
  </si>
  <si>
    <t>02US</t>
  </si>
  <si>
    <t>Scholengemeenschap Haags Montessori Lyceum voor Lyceum Havo Mavo Vbo</t>
  </si>
  <si>
    <t>02UT</t>
  </si>
  <si>
    <t>Vrijzinnig Christelijk Lyceum Scholengemeenschap voor Vwo en Havo</t>
  </si>
  <si>
    <t>02UV</t>
  </si>
  <si>
    <t>Gomarus College</t>
  </si>
  <si>
    <t>02UX</t>
  </si>
  <si>
    <t>Vechtdal College Scholengemeenschap voor Atheneum Havo Mavo Vbo Lwoo</t>
  </si>
  <si>
    <t>02VA</t>
  </si>
  <si>
    <t>Roelof van Echten College</t>
  </si>
  <si>
    <t>02VB</t>
  </si>
  <si>
    <t>Ichthus College Scholengemeenschap voor Lyceum, Havo, Vmbo, Lwoo</t>
  </si>
  <si>
    <t>02VC</t>
  </si>
  <si>
    <t>Comenius Christelijke Scholengemeenschap voor Atheneum Havo Vmbo Lwoo Pro</t>
  </si>
  <si>
    <t>02VD</t>
  </si>
  <si>
    <t>Visser t Hooft Lyceum Lyceum Havo Mavo Vbo Lwoo</t>
  </si>
  <si>
    <t>02VE</t>
  </si>
  <si>
    <t>Nijmeegse Scholengemeenschap Groenewoud voor Vwo Havo en Mavo</t>
  </si>
  <si>
    <t>02VG</t>
  </si>
  <si>
    <t>Unie Noord</t>
  </si>
  <si>
    <t>02VJ</t>
  </si>
  <si>
    <t>PC en RK SGM Ubbo Emmius SGM v Lyc Havo Mavo Vbo</t>
  </si>
  <si>
    <t>02VM</t>
  </si>
  <si>
    <t>Christelijk Lyceum Scholengemeenschap voor Mavo Havo Lyceum</t>
  </si>
  <si>
    <t>02VN</t>
  </si>
  <si>
    <t>Regionale Scholengemeenschap Het Rhedens voor Lyceum Havo Mavo Vbo</t>
  </si>
  <si>
    <t>02VO</t>
  </si>
  <si>
    <t>Gymnasium Novum</t>
  </si>
  <si>
    <t>02VQ</t>
  </si>
  <si>
    <t>Pascal College  voor Vwo Havo Mavo Vbo Lwoo</t>
  </si>
  <si>
    <t>02VR</t>
  </si>
  <si>
    <t>Stichting voor Christelijk Voortgezet Onderwijs voor Zuidoost-Utrecht</t>
  </si>
  <si>
    <t>02VS</t>
  </si>
  <si>
    <t>Baudartius College Chr SGM voor Mavo- Havo- Atheneum- Gymnasium</t>
  </si>
  <si>
    <t>02VT</t>
  </si>
  <si>
    <t>Agnieten College voor Lyceum Havo Mavo Vbo Lwoo</t>
  </si>
  <si>
    <t>02XE</t>
  </si>
  <si>
    <t>School voor Christelijk Mavo De Saad</t>
  </si>
  <si>
    <t>02XJ</t>
  </si>
  <si>
    <t>Reggesteyn Christelijke Scholengemeenschap voor Pro-Vmbo-Havo-Atheneum-Gymnasiu</t>
  </si>
  <si>
    <t>02XQ</t>
  </si>
  <si>
    <t>Inspecteur Boelensschool voor Mavo</t>
  </si>
  <si>
    <t>02XS</t>
  </si>
  <si>
    <t>Altena College Christelijke Scholengemeenschap voor Atheneum Havo en Mavo</t>
  </si>
  <si>
    <t>02YH</t>
  </si>
  <si>
    <t>Montessori College voor Mavo Aerdenhout</t>
  </si>
  <si>
    <t>02ZC</t>
  </si>
  <si>
    <t>Gymnasium voor het Bernardinuscollege</t>
  </si>
  <si>
    <t>02ZR</t>
  </si>
  <si>
    <t>Het College voor Lyc Havo Mavo Vbo lwoo</t>
  </si>
  <si>
    <t>03AM</t>
  </si>
  <si>
    <t>Stedelijk Gymnasium</t>
  </si>
  <si>
    <t>03AQ</t>
  </si>
  <si>
    <t>Open Sgm Bylmer Vath Havo Mavo Lhno Lto Leao</t>
  </si>
  <si>
    <t>03FO</t>
  </si>
  <si>
    <t>CVO 't Gooi  voor Lyc Havo VMBO Lwoo</t>
  </si>
  <si>
    <t>03JY</t>
  </si>
  <si>
    <t>Calvijn College voor Reformatorisch Vmbo Havo Vwo</t>
  </si>
  <si>
    <t>03KN</t>
  </si>
  <si>
    <t>Rooms Katholieke SGM Pius X voor Gymnasium Atheneum Havo Mavo Vbo Pro Lwoo</t>
  </si>
  <si>
    <t>03KZ</t>
  </si>
  <si>
    <t>PrO Hardenberg school voorChristelijk Praktijkonderwijs</t>
  </si>
  <si>
    <t>03OY</t>
  </si>
  <si>
    <t>Niftarlake College Christelijke Scholengemeenschap voor Atheneum Havo Mavo</t>
  </si>
  <si>
    <t>03RB</t>
  </si>
  <si>
    <t>Christelijke Scholengemeenschap voor Atheneum Havo Mavo Vbo Lwoo Prins Maurits</t>
  </si>
  <si>
    <t>03RR</t>
  </si>
  <si>
    <t>Candea College Atheneum Havo Mavo Vbo</t>
  </si>
  <si>
    <t>03RU</t>
  </si>
  <si>
    <t>Herbert Vissers College Christelijke Scholengemeenschap voor Lyceu Havo Mavo Vbo</t>
  </si>
  <si>
    <t>03SX</t>
  </si>
  <si>
    <t>De Baander</t>
  </si>
  <si>
    <t>03WO</t>
  </si>
  <si>
    <t>Van Lodensteincollege Scholengemeenschap voor Lyceum Havo Mavo Vbo Lwoo</t>
  </si>
  <si>
    <t>03XF</t>
  </si>
  <si>
    <t>Mundium College voor vwo, havo, mavo, vbo en lwoo</t>
  </si>
  <si>
    <t>03XM</t>
  </si>
  <si>
    <t>Christelijke Scholengemeenschap Dingstede voor Mavo Havo en Atheneum</t>
  </si>
  <si>
    <t>03XS</t>
  </si>
  <si>
    <t>Christelijke Scholengemeenschap Walcheren voor Lyceum Havo Mavo Vbo Lwoo</t>
  </si>
  <si>
    <t>03ZY</t>
  </si>
  <si>
    <t>School voor Praktijkonderwijs De Maat</t>
  </si>
  <si>
    <t>04DF</t>
  </si>
  <si>
    <t>Ashram College Rooms Katholieke Scholengemeenschap voor Atheneum Havo Mavo Vbo</t>
  </si>
  <si>
    <t>04DS</t>
  </si>
  <si>
    <t>Gymnasium van de Trevianum Scholengroep</t>
  </si>
  <si>
    <t>04FR</t>
  </si>
  <si>
    <t>De Diken - locatie de Zuiderpoort</t>
  </si>
  <si>
    <t>04GU</t>
  </si>
  <si>
    <t>Elde College Schijndel voor VWO HAVO VMBO LWOO en PRO</t>
  </si>
  <si>
    <t>04HR</t>
  </si>
  <si>
    <t>Openbare Scholengemeenschap Erasmus Lyceum Havo Mavo Vbo Lwoo</t>
  </si>
  <si>
    <t>04IK</t>
  </si>
  <si>
    <t>Accent Praktijkonderwijs Centrum</t>
  </si>
  <si>
    <t>04IX</t>
  </si>
  <si>
    <t>Kalsbeek College Christelijke Scholengemeenschap voor Vmbo, Havo, Ath. en Gymn.</t>
  </si>
  <si>
    <t>04NF</t>
  </si>
  <si>
    <t>Hofstede-PrO School voor Praktijkonderwijs</t>
  </si>
  <si>
    <t>04OY</t>
  </si>
  <si>
    <t>Carmel College Salland Katholieke Scholengemeenschap</t>
  </si>
  <si>
    <t>04SU</t>
  </si>
  <si>
    <t>Voortgezet Onderwijs Veghel</t>
  </si>
  <si>
    <t>04XU</t>
  </si>
  <si>
    <t>Baanderherencollege Vmbo</t>
  </si>
  <si>
    <t>04YE</t>
  </si>
  <si>
    <t>Openbare Scholengemeenschap Singelland voor Lyceum Havo Mavo Vbo Lwoo</t>
  </si>
  <si>
    <t>04YX</t>
  </si>
  <si>
    <t>Munnikenheide College voor MAVO VBO LWOO</t>
  </si>
  <si>
    <t>05AC</t>
  </si>
  <si>
    <t>Vakcollege Sevenwolden</t>
  </si>
  <si>
    <t>05AV</t>
  </si>
  <si>
    <t>Twents Carmel College voor Gymnasium, Atheneum, Havo, Vmbo met Lwoo, Pro</t>
  </si>
  <si>
    <t>05AX</t>
  </si>
  <si>
    <t>Scholengemeenschap De Overlaat Mavo Vbo Lwoo</t>
  </si>
  <si>
    <t>05EA</t>
  </si>
  <si>
    <t>Scheepvaart en Transport College</t>
  </si>
  <si>
    <t>05FB</t>
  </si>
  <si>
    <t>Het Assink lyceum voor Lyceum Havo Mavo Vbo Lwoo</t>
  </si>
  <si>
    <t>05FE</t>
  </si>
  <si>
    <t>Rooms Katholieke Scholengemeenschap Thamen voor Mavo Vbo Lwoo</t>
  </si>
  <si>
    <t>05FF</t>
  </si>
  <si>
    <t>Olympuscollege PC RK SGM voor Lyceum Havo Mavo</t>
  </si>
  <si>
    <t>05FJ</t>
  </si>
  <si>
    <t>Emmacollege voor Havo Mavo Vbo Lwoo</t>
  </si>
  <si>
    <t>05GV</t>
  </si>
  <si>
    <t>DaCapo-College Einighauserweg</t>
  </si>
  <si>
    <t>05NE</t>
  </si>
  <si>
    <t>Christelijke School voor Praktijkonderwijs J J Boumanschool</t>
  </si>
  <si>
    <t>05NV</t>
  </si>
  <si>
    <t>Groenhorst College voor Praktijkonderwijs</t>
  </si>
  <si>
    <t>05OH</t>
  </si>
  <si>
    <t>Ostrea Lyceum voor Lyceum Havo Mavo Vbo Lwoo</t>
  </si>
  <si>
    <t>05OP</t>
  </si>
  <si>
    <t>Christelijkeschool voor praktijkonderwijs De Bolster</t>
  </si>
  <si>
    <t>05PL</t>
  </si>
  <si>
    <t>Ds. Pierson College voor Mavo Havo Atheneum</t>
  </si>
  <si>
    <t>05RA</t>
  </si>
  <si>
    <t>Veenlanden College PC SGM v Mavo Havo Atheneum</t>
  </si>
  <si>
    <t>05TA</t>
  </si>
  <si>
    <t>Christelijke Scholengemeenschap voor Atheneum Havo Mavo Willem De Zwijger</t>
  </si>
  <si>
    <t>05VN</t>
  </si>
  <si>
    <t>De Boog Christelijke School voor Praktijkonderwijs</t>
  </si>
  <si>
    <t>05XJ</t>
  </si>
  <si>
    <t>Het Lyceum Rotterdam voor Vwo en Havo</t>
  </si>
  <si>
    <t>06DT</t>
  </si>
  <si>
    <t>School voor Praktijkonderwijs De Meander</t>
  </si>
  <si>
    <t>06HF</t>
  </si>
  <si>
    <t>Udens College voor Lyceum Havo Mavo Vbo Lwoo</t>
  </si>
  <si>
    <t>06SU</t>
  </si>
  <si>
    <t>Ichthus College Scholengemeenschap voor Atheneum Havo Mavo</t>
  </si>
  <si>
    <t>06WY</t>
  </si>
  <si>
    <t>Griendencollege voor VMBO</t>
  </si>
  <si>
    <t>06XL</t>
  </si>
  <si>
    <t>Markland College Oudenbosch Katholieke SGM voor Gymn Ath Havo Mavo Vmbo Pro</t>
  </si>
  <si>
    <t>07BM</t>
  </si>
  <si>
    <t>De Baanbreker, school voor praktijkonderwijs</t>
  </si>
  <si>
    <t>07BQ</t>
  </si>
  <si>
    <t>HAVO van de Trevianum Scholengroep</t>
  </si>
  <si>
    <t>07FH</t>
  </si>
  <si>
    <t>Mendel College Interconfessionele Scholengemeenschap Voor Mavo Havo Vwo</t>
  </si>
  <si>
    <t>07FO</t>
  </si>
  <si>
    <t>Praktijkschool Westfriesland locatie Hoorn</t>
  </si>
  <si>
    <t>07HF</t>
  </si>
  <si>
    <t>Accent Praktijkonderwijs Delfshaven</t>
  </si>
  <si>
    <t>07KP</t>
  </si>
  <si>
    <t>Vakcollege Maarsbergen voor Mavo Vbo</t>
  </si>
  <si>
    <t>07MU</t>
  </si>
  <si>
    <t>Rodenborch College voor Atheneum Havo Mavo</t>
  </si>
  <si>
    <t>07MZ</t>
  </si>
  <si>
    <t>Protestants Christelijke School voor Praktijkonderwijs De Poort</t>
  </si>
  <si>
    <t>07PK</t>
  </si>
  <si>
    <t>Arentheem College Interconfessionele School voor Atheneum Gymnasium Havo Vmbo</t>
  </si>
  <si>
    <t>07YU</t>
  </si>
  <si>
    <t>Mijnschool voor Praktijkonderwijs</t>
  </si>
  <si>
    <t>07ZI</t>
  </si>
  <si>
    <t>Ichthus College School voor Praktijkonderwijs</t>
  </si>
  <si>
    <t>08CU</t>
  </si>
  <si>
    <t>Emmauscollege Rooms Katholieke Scholengemeenschap voor Vwo en Havo</t>
  </si>
  <si>
    <t>08LP</t>
  </si>
  <si>
    <t>Isendoorn College voor Mavo Havo en Atheneum</t>
  </si>
  <si>
    <t>08PS</t>
  </si>
  <si>
    <t>Symbion School voor Praktijkonderwijs</t>
  </si>
  <si>
    <t>08SG</t>
  </si>
  <si>
    <t>Christelijk Voortgezet Onderwijs Apeldoorn voor Gymn Ath Havo Mavo en Vmbo</t>
  </si>
  <si>
    <t>08UV</t>
  </si>
  <si>
    <t>Focus school voor praktijkonderwijs</t>
  </si>
  <si>
    <t>08VU</t>
  </si>
  <si>
    <t>Christelijke Scholengemeenschap Willem van Oranje voor ATH HAVO MAVO</t>
  </si>
  <si>
    <t>09PY</t>
  </si>
  <si>
    <t>Kolom Praktijkcollege De Atlant</t>
  </si>
  <si>
    <t>09VG</t>
  </si>
  <si>
    <t>Onderwijsgroep Tilburg VMBO Reeshof, VMBO LWOO</t>
  </si>
  <si>
    <t>09VS</t>
  </si>
  <si>
    <t>Het Waterland</t>
  </si>
  <si>
    <t>10AN</t>
  </si>
  <si>
    <t>Scala College voor Atheneum Havo Vmbo-Loot</t>
  </si>
  <si>
    <t>10JY</t>
  </si>
  <si>
    <t>Kolom Praktijkcollege Het Plein</t>
  </si>
  <si>
    <t>10LU</t>
  </si>
  <si>
    <t>Regionale Scholengemeenschap 't Rijks School voor Lyceum Havo Mavo</t>
  </si>
  <si>
    <t>11AI</t>
  </si>
  <si>
    <t>Gooise Praktijkschool</t>
  </si>
  <si>
    <t>11NY</t>
  </si>
  <si>
    <t>Regionale Scholengemeenschap Broklede voor Atheneum en Havo</t>
  </si>
  <si>
    <t>11UL</t>
  </si>
  <si>
    <t>Edudelta Onderwijsgroep</t>
  </si>
  <si>
    <t>11ZH</t>
  </si>
  <si>
    <t>Scholengemeenschap Maerlant College voor Lyceum Havo Mavo Vbo Lwoo</t>
  </si>
  <si>
    <t>12IR</t>
  </si>
  <si>
    <t>Scholengemeenschap de Nieuwe Veste voor Lyceum Havo Mavo Vbo Lwoo</t>
  </si>
  <si>
    <t>12NW</t>
  </si>
  <si>
    <t>Produs</t>
  </si>
  <si>
    <t>12PR</t>
  </si>
  <si>
    <t>Praktijkcollege Tilburg</t>
  </si>
  <si>
    <t>12RB</t>
  </si>
  <si>
    <t>SG Helinium voor Atheneum Havo Mavo Vbo Lwoo</t>
  </si>
  <si>
    <t>12VI</t>
  </si>
  <si>
    <t>Nordwin College</t>
  </si>
  <si>
    <t>13EB</t>
  </si>
  <si>
    <t>Praktijkonderwijs Zutphen</t>
  </si>
  <si>
    <t>13EE</t>
  </si>
  <si>
    <t>Regionale Scholengemeenschap Enkhuizen voor MAVO HAVO VWO</t>
  </si>
  <si>
    <t>13FB</t>
  </si>
  <si>
    <t>Katholieke School voor Praktijkonderwijs</t>
  </si>
  <si>
    <t>13JF</t>
  </si>
  <si>
    <t>Noordzee Onderwijs Groep voor Praktijkonderwijs</t>
  </si>
  <si>
    <t>13JO</t>
  </si>
  <si>
    <t>Rsgm Noord Oost Veluwe Ath Havo Mavo Vbo Lwoo</t>
  </si>
  <si>
    <t>13OR</t>
  </si>
  <si>
    <t>Pontes voor Lyceum Atheneum Havo Mavo Vbo Pro en Lwoo</t>
  </si>
  <si>
    <t>13PE</t>
  </si>
  <si>
    <t>Varendonck College voor Atheneum Gymnasium Havo Vmbo Lwoo Pro</t>
  </si>
  <si>
    <t>13US</t>
  </si>
  <si>
    <t>Agrarisch Opleidingen Centrum De Groene Welle</t>
  </si>
  <si>
    <t>13VV</t>
  </si>
  <si>
    <t>Praktijkschool De Zwaaikom</t>
  </si>
  <si>
    <t>13WH</t>
  </si>
  <si>
    <t>De Goudse Scholengemeenschap voor VMBO-TL, HAVO en VWO Leo Vroman</t>
  </si>
  <si>
    <t>13ZU</t>
  </si>
  <si>
    <t>Reitdiepcollege voor Atheneum Havo Mavo Vbo Lwoo</t>
  </si>
  <si>
    <t>14AP</t>
  </si>
  <si>
    <t>Praktijk College Brielle</t>
  </si>
  <si>
    <t>14DC</t>
  </si>
  <si>
    <t>RSG Simon Vestdijk voor Ath Havo Mavo Vbo</t>
  </si>
  <si>
    <t>14FW</t>
  </si>
  <si>
    <t>Openbare Scholengroep  voor VMBO, Havo, Atheneum en Gymnasium</t>
  </si>
  <si>
    <t>14LF</t>
  </si>
  <si>
    <t>Jan van Brabant College vestiging Molenstraat</t>
  </si>
  <si>
    <t>14NQ</t>
  </si>
  <si>
    <t>Dominicus Mavo/Havo/Atheneum/Gymnasium</t>
  </si>
  <si>
    <t>14NS</t>
  </si>
  <si>
    <t>Christelijke Scholengemeenschap A.M. van Schurman voor Havo Mavo Vbo</t>
  </si>
  <si>
    <t>14OY</t>
  </si>
  <si>
    <t>Gerrit Rietveld College</t>
  </si>
  <si>
    <t>14PS</t>
  </si>
  <si>
    <t>Bisschop College Broekhin voor Lyceum Havo Mavo Vbo</t>
  </si>
  <si>
    <t>14QT</t>
  </si>
  <si>
    <t>Marnix Gymnasium</t>
  </si>
  <si>
    <t>14RC</t>
  </si>
  <si>
    <t>Meerwegen College</t>
  </si>
  <si>
    <t>14RF</t>
  </si>
  <si>
    <t>Scholengemeenschap ZAAM Oost voor Vwo  Havo Mavo Vbo Lwoo</t>
  </si>
  <si>
    <t>14RL</t>
  </si>
  <si>
    <t>Voorgezet Onderwijs van Amsterdam voor Vbo, Lwoo en Praktijkonderwijs</t>
  </si>
  <si>
    <t>14RP</t>
  </si>
  <si>
    <t>Christelijke Scholengemeenschap Groningen Vmbo Havo Atheneum</t>
  </si>
  <si>
    <t>14RR</t>
  </si>
  <si>
    <t>DevelsteinCollege Christelijke Scholengemeenschap voor Voortgezet Onderwijs</t>
  </si>
  <si>
    <t>14SE</t>
  </si>
  <si>
    <t>Scholengemeenschap Sint Nicolaas Lyceum voor Lyceum en Havo</t>
  </si>
  <si>
    <t>14SF</t>
  </si>
  <si>
    <t>Christelijke Scholengemeenschap De Goudse Waarden Lyc Havo Mavo Vbo Lwoo Pro</t>
  </si>
  <si>
    <t>14SM</t>
  </si>
  <si>
    <t>Gooise Scholenfederatie vwo, havo, vmbo</t>
  </si>
  <si>
    <t>14SW</t>
  </si>
  <si>
    <t>Sgm Roncalli Samenw Sch RK PC voor Ath Havo Mavo</t>
  </si>
  <si>
    <t>14SZ</t>
  </si>
  <si>
    <t>Newmancollege Rooms Katholieke Scholengemeenschap voor Vwo Havo Mavo</t>
  </si>
  <si>
    <t>14TA</t>
  </si>
  <si>
    <t>Christelijke Scholengemeenschap Zandvliet voor Lyceum en Havo</t>
  </si>
  <si>
    <t>14TD</t>
  </si>
  <si>
    <t>Het Rijnlands Sassenheim Scholengemeenschap voor Atheneum Havo Mavo</t>
  </si>
  <si>
    <t>14UM</t>
  </si>
  <si>
    <t>Almende College voor Gymnasium Atheneum Havo Mavo Vbo Lwoo</t>
  </si>
  <si>
    <t>14VG</t>
  </si>
  <si>
    <t>Alkwin Kollege Rooms Katholieke Scholengemeenschap voor Vwo en Havo</t>
  </si>
  <si>
    <t>14VY</t>
  </si>
  <si>
    <t>Chr Sgm Buitenveldert v Gymn Ath Havo en Mavo</t>
  </si>
  <si>
    <t>14WE</t>
  </si>
  <si>
    <t>S. Adelbert College voor Lyceum Havo en Mavo</t>
  </si>
  <si>
    <t>14WI</t>
  </si>
  <si>
    <t>Christelijk Gymnasium Beyers Naude</t>
  </si>
  <si>
    <t>14WJ</t>
  </si>
  <si>
    <t>Het Vlietland College Scholengemeenschap voor Vwo Havo Mavo</t>
  </si>
  <si>
    <t>14WL</t>
  </si>
  <si>
    <t>Krimpenerwaard College voor Lyceum Havo Mavo</t>
  </si>
  <si>
    <t>14YD</t>
  </si>
  <si>
    <t>Lentiz onderwijsgroep</t>
  </si>
  <si>
    <t>15BH</t>
  </si>
  <si>
    <t>Chr Scholengemeenschap Groene Hart</t>
  </si>
  <si>
    <t>15BS</t>
  </si>
  <si>
    <t>Sondervick College RK Scholengemeenschap voor Lyceum Havo Mavo Vbo Lwoo</t>
  </si>
  <si>
    <t>15DN</t>
  </si>
  <si>
    <t>De Boog Christelijk School voor Prak Vorm</t>
  </si>
  <si>
    <t>15EO</t>
  </si>
  <si>
    <t>Openbare Scholengemeenschap Libanon Lyceum voor VWO HAVO MAVO</t>
  </si>
  <si>
    <t>15HX</t>
  </si>
  <si>
    <t>Thorbecke Voortgezet Onderwijs voor Atheneum Havo Mavo Vbo Lwoo</t>
  </si>
  <si>
    <t>15IS</t>
  </si>
  <si>
    <t>Het Kwadrant School voor Praktijk Onderwijs</t>
  </si>
  <si>
    <t>15JM</t>
  </si>
  <si>
    <t>Utrechts Stedelijk Gymnasium, openbare school voor vwo</t>
  </si>
  <si>
    <t>15KR</t>
  </si>
  <si>
    <t>Wolfert van Borselen scholengroep</t>
  </si>
  <si>
    <t>15NE</t>
  </si>
  <si>
    <t>School voor Praktische Vorming Oost-ter-Hout</t>
  </si>
  <si>
    <t>15NY</t>
  </si>
  <si>
    <t>Praktijkschool Breda</t>
  </si>
  <si>
    <t>15OM</t>
  </si>
  <si>
    <t>Het Schoonhovens College</t>
  </si>
  <si>
    <t>15QW</t>
  </si>
  <si>
    <t>Regionale Scholengemeenschap Goeree-Overflakkee voor Vwo Havo Mavo Vmbo</t>
  </si>
  <si>
    <t>15SC</t>
  </si>
  <si>
    <t>Erasmianum Gemeente Gymnasium</t>
  </si>
  <si>
    <t>15VQ</t>
  </si>
  <si>
    <t>Stellingwerf College</t>
  </si>
  <si>
    <t>15XV</t>
  </si>
  <si>
    <t>Regionale Scholengemeenschap Hoeksche Waard</t>
  </si>
  <si>
    <t>16AW</t>
  </si>
  <si>
    <t>Openbare Scholengemeenschap Echnaton</t>
  </si>
  <si>
    <t>16CX</t>
  </si>
  <si>
    <t>Regius College Schagen voor Gym, Ath, Havo,Vmbo tl, Vmbo basis/kader</t>
  </si>
  <si>
    <t>16EI</t>
  </si>
  <si>
    <t>Lyceum Schravenlant voor Atheneum en Havo</t>
  </si>
  <si>
    <t>16FP</t>
  </si>
  <si>
    <t>Regionale Scholengemeenschap Magister Alvinus voor Vwo Havo Mavo Vbo</t>
  </si>
  <si>
    <t>16GZ</t>
  </si>
  <si>
    <t>Regionale Scholengemeenschap Tromp Meesters voor Lyc Havo Mavo Vbo Lwoo</t>
  </si>
  <si>
    <t>16IH</t>
  </si>
  <si>
    <t>Regionale Scholengemeenschap Ter Apel voor Ath Havo Mavo Lhno</t>
  </si>
  <si>
    <t>16JO</t>
  </si>
  <si>
    <t>Stedelijke Scholengemeenschap De Rede voor Lyc Havo Mavo Vbo Lwoo</t>
  </si>
  <si>
    <t>16KP</t>
  </si>
  <si>
    <t>Openbare Scholengemeensschap Texel voor Ath Havo Mavo Vbo Lwoo</t>
  </si>
  <si>
    <t>16MQ</t>
  </si>
  <si>
    <t>Koning Willem Ii College voor Lyc Havo Mavo</t>
  </si>
  <si>
    <t>16NK</t>
  </si>
  <si>
    <t>Vrije school Zutphen-Groningen</t>
  </si>
  <si>
    <t>16OX</t>
  </si>
  <si>
    <t>2College voor Lyceum Havo Mavo Vbo</t>
  </si>
  <si>
    <t>16PA</t>
  </si>
  <si>
    <t>Christelijk Gymnasium</t>
  </si>
  <si>
    <t>16PE</t>
  </si>
  <si>
    <t>Connect College</t>
  </si>
  <si>
    <t>16PI</t>
  </si>
  <si>
    <t>Openbare Scholengemeenschap Winkler Prins voor ATH HAVO MAVO VBO LWOO</t>
  </si>
  <si>
    <t>16PJ</t>
  </si>
  <si>
    <t>Praktijkschool De Linie</t>
  </si>
  <si>
    <t>16PK</t>
  </si>
  <si>
    <t>Calvijn Chr. SGM voor vwo havo mavo vmbo lwoo</t>
  </si>
  <si>
    <t>16PN</t>
  </si>
  <si>
    <t>Joodse Scholengemeenschap Maimonides voor Ath Mavo En Afd Havo</t>
  </si>
  <si>
    <t>16PS</t>
  </si>
  <si>
    <t>Montessori Scholengemeenschap Amsterdam voor Lyceum Havo Mavo Vbo Lwoo</t>
  </si>
  <si>
    <t>16QA</t>
  </si>
  <si>
    <t>Christelijke Scholengemeenschap De Lage Waard voor Ath Havo Mavo Vbo Lwoo</t>
  </si>
  <si>
    <t>16QH</t>
  </si>
  <si>
    <t>De Nassau, Scholengemeenschap voor Gymn Ath Havo Mavo</t>
  </si>
  <si>
    <t>16QN</t>
  </si>
  <si>
    <t>Rooms Katholiek Gymnasium Juvenaat Heilig Hart</t>
  </si>
  <si>
    <t>16RB</t>
  </si>
  <si>
    <t>Jacob Roelandslyceum</t>
  </si>
  <si>
    <t>16RF</t>
  </si>
  <si>
    <t>Onze Lieve Vrouwelyceum - Breda</t>
  </si>
  <si>
    <t>16RH</t>
  </si>
  <si>
    <t>Het Rijnlands Lyc Scholengemeenschap Vwo Havo</t>
  </si>
  <si>
    <t>16RT</t>
  </si>
  <si>
    <t>Voortgezet Onderwijs Best-Oirschot</t>
  </si>
  <si>
    <t>16SK</t>
  </si>
  <si>
    <t>Liemers College SGM voor LYC HAVO MAVO VBO LWOO</t>
  </si>
  <si>
    <t>16SL</t>
  </si>
  <si>
    <t>Sint-Janscollege voor Vwo Havo</t>
  </si>
  <si>
    <t>16ST</t>
  </si>
  <si>
    <t>Berger Scholengemeenschap voor vwo havo en mavo</t>
  </si>
  <si>
    <t>16SW</t>
  </si>
  <si>
    <t>Rooms Katholieke Scholengemeenschap METAMEER voor ATH HAVO VMBO LWOO</t>
  </si>
  <si>
    <t>16TS</t>
  </si>
  <si>
    <t>Vrije School Noord Holland voor Atheneum Havo Mavo</t>
  </si>
  <si>
    <t>16TV</t>
  </si>
  <si>
    <t>Vrije School Zuid-Holland voor Atheneum Havo Mavo</t>
  </si>
  <si>
    <t>16VI</t>
  </si>
  <si>
    <t>R.K. Scholengemeenschap  Canisius voor vmbo havo vwo</t>
  </si>
  <si>
    <t>16VK</t>
  </si>
  <si>
    <t>OMO Scholengroep De Langstraat</t>
  </si>
  <si>
    <t>16VM</t>
  </si>
  <si>
    <t>Herlecollege Scholengemeenschap voor Vmbo</t>
  </si>
  <si>
    <t>16VP</t>
  </si>
  <si>
    <t>Hondsrug College Christelijke SGM voor LYC HAVO MAVO VBO LWOO</t>
  </si>
  <si>
    <t>16XD</t>
  </si>
  <si>
    <t>College Den Hulster Scholengemeenschap voor ATH HAVO MAVO VBO LWOO</t>
  </si>
  <si>
    <t>16YC</t>
  </si>
  <si>
    <t>Scheldemond College</t>
  </si>
  <si>
    <t>16YV</t>
  </si>
  <si>
    <t>Regionale Scholengemeenschap Pantarijn voor Lyc Havo Mavo Vbo Pro Lwoo</t>
  </si>
  <si>
    <t>16ZK</t>
  </si>
  <si>
    <t>Hogeland College voor Ath Havo Mavo Vbo Lwoo</t>
  </si>
  <si>
    <t>17AA</t>
  </si>
  <si>
    <t>Gerrit Komrij College Gemeentelijke Scholengemeenschap voor Vwo Havo Vmbo</t>
  </si>
  <si>
    <t>17AN</t>
  </si>
  <si>
    <t>Minkema College voor Lwoo Vmbo Havo Atheneum Gymnasium</t>
  </si>
  <si>
    <t>17AO</t>
  </si>
  <si>
    <t>POUWER, openbare school voor praktijkonderwijs</t>
  </si>
  <si>
    <t>17AY</t>
  </si>
  <si>
    <t>Cambium College voor Atheneum Havo Mavo Vbo Lwoo</t>
  </si>
  <si>
    <t>17BI</t>
  </si>
  <si>
    <t>Openbare Scholengroep Schoonoord</t>
  </si>
  <si>
    <t>17BZ</t>
  </si>
  <si>
    <t>Scholengemeenschap van de Capellen voor ATH HAVO MAVO VBO LWOO</t>
  </si>
  <si>
    <t>17CK</t>
  </si>
  <si>
    <t>Regionale Scholengemeenschap Slingerbos/Levant voor Ath Havo Mavo</t>
  </si>
  <si>
    <t>17CR</t>
  </si>
  <si>
    <t>Einstein Lyceum Openbare Scholengemeenschap voor Mavo Havo Ath Gymn</t>
  </si>
  <si>
    <t>17DD</t>
  </si>
  <si>
    <t>rsg Wiringherlant voor vwo havo mavo en vbo</t>
  </si>
  <si>
    <t>17DN</t>
  </si>
  <si>
    <t>Openbare Scholengemeenschap De Meergronden voor Lyc Havo Mavo Vbo Lwoo</t>
  </si>
  <si>
    <t>17GM</t>
  </si>
  <si>
    <t>Oosterlicht College PC SGM V ATH HAVO MAVO VBO</t>
  </si>
  <si>
    <t>17GT</t>
  </si>
  <si>
    <t>Rooms Katholieke Scholengemeenschap St Ursula voor Vwo Havo Vmbo Lwoo</t>
  </si>
  <si>
    <t>17HB</t>
  </si>
  <si>
    <t>Scholengemeenschap ZAAM West voor Vwo Havo Mavo Vbo Lwoo</t>
  </si>
  <si>
    <t>17HH</t>
  </si>
  <si>
    <t>Haemstede Barger MAVO</t>
  </si>
  <si>
    <t>17HN</t>
  </si>
  <si>
    <t>Elzendaalcollege Rooms Katholieke Scholengemeenschap voor Lyc Havo Mavo</t>
  </si>
  <si>
    <t>17HR</t>
  </si>
  <si>
    <t>Interconf Hofstadcollege voor LYC HAVO MAVO VBO LWOO</t>
  </si>
  <si>
    <t>17HX</t>
  </si>
  <si>
    <t>Mgr A E Rientjes Mavo</t>
  </si>
  <si>
    <t>17IM</t>
  </si>
  <si>
    <t>Over Betuwe College voor Ath Havo Mavo Vbo Lwoo</t>
  </si>
  <si>
    <t>17IR</t>
  </si>
  <si>
    <t>Pax Christi College - scholengemeenschap voor vwo havo vmbo lwoo</t>
  </si>
  <si>
    <t>17JB</t>
  </si>
  <si>
    <t>Charlemagne College voor VWO (ath.-gymn.), havo, vmbo, vmbo-t, lwoo</t>
  </si>
  <si>
    <t>17JI</t>
  </si>
  <si>
    <t>Praktijkonderwijs Almere-Bachweg</t>
  </si>
  <si>
    <t>17JY</t>
  </si>
  <si>
    <t>Gymnasium Beekvliet</t>
  </si>
  <si>
    <t>17KF</t>
  </si>
  <si>
    <t>Van Maerlant voor Mavo Vbo Lwoo</t>
  </si>
  <si>
    <t>17KY</t>
  </si>
  <si>
    <t>Roncalli MAVO</t>
  </si>
  <si>
    <t>17MA</t>
  </si>
  <si>
    <t>De Rijzert, school voor Praktijkonderwijs</t>
  </si>
  <si>
    <t>17SG</t>
  </si>
  <si>
    <t>Heyerdahl College Openbare School voor Praktijkonderwijs</t>
  </si>
  <si>
    <t>17UX</t>
  </si>
  <si>
    <t>School voor Praktijk onderwijs t Wildveld</t>
  </si>
  <si>
    <t>17VF</t>
  </si>
  <si>
    <t>Scholengemeenschap ZAAM Noord voor Vwo Havo Mavo Vbo Lwoo</t>
  </si>
  <si>
    <t>17VN</t>
  </si>
  <si>
    <t>Bonhoeffer College voor Gymnasium, Atheneum, Havo, VMBO, LWOO en PrO</t>
  </si>
  <si>
    <t>17VP</t>
  </si>
  <si>
    <t>Instelling Voortgezet Onderwijs Deurne voor ATH HAVO MAVO VBO LWOO</t>
  </si>
  <si>
    <t>17VS</t>
  </si>
  <si>
    <t>Prof dr S Greijdanus College voor Vwo Havo Mavo Vbo Lwoo</t>
  </si>
  <si>
    <t>17WP</t>
  </si>
  <si>
    <t>17WQ</t>
  </si>
  <si>
    <t>17XU</t>
  </si>
  <si>
    <t>Heerenlanden College</t>
  </si>
  <si>
    <t>17YF</t>
  </si>
  <si>
    <t>Zuiderpark College voor Mavo Vbo en Lwoo</t>
  </si>
  <si>
    <t>17YS</t>
  </si>
  <si>
    <t>Esprit Scholen voor Lyceum Havo Mavo Vbo Lwoo</t>
  </si>
  <si>
    <t>18AN</t>
  </si>
  <si>
    <t>Globe College, brede school voor vmbo, basis, kader en theoretische leerweg</t>
  </si>
  <si>
    <t>18BR</t>
  </si>
  <si>
    <t>School voor Praktijkonderwijs Assen</t>
  </si>
  <si>
    <t>18CH</t>
  </si>
  <si>
    <t>Melanchthon Chr. SGM voor gymnasium atheneum havo vmbo</t>
  </si>
  <si>
    <t>18CR</t>
  </si>
  <si>
    <t>PC/RK Scholengemeenschap De Grundel voor Lyceum Havo Mavo Vbo Lwoo</t>
  </si>
  <si>
    <t>18CV</t>
  </si>
  <si>
    <t>Martinus College Christelijke Scholengemeenschap voor LYC HAVO MAVO VBO LWOO</t>
  </si>
  <si>
    <t>18DD</t>
  </si>
  <si>
    <t>Scholengemeenschap Philips van Horne voor LYC HAVO MAVO VBO LWOO</t>
  </si>
  <si>
    <t>18DE</t>
  </si>
  <si>
    <t>DaCapo College Born</t>
  </si>
  <si>
    <t>18DO</t>
  </si>
  <si>
    <t>Romboutscollege voor Atheneum Havo en Mavo</t>
  </si>
  <si>
    <t>18DQ</t>
  </si>
  <si>
    <t>Scholengemeenschap Lelystad voor Ath Havo Mavo Vbo Lwoo</t>
  </si>
  <si>
    <t>18GC</t>
  </si>
  <si>
    <t>Scholengemeenschap De Rietlanden Ath Havo Mavo Vbo Lwoo</t>
  </si>
  <si>
    <t>18PR</t>
  </si>
  <si>
    <t>De Steiger school voor Praktijkonderwijs</t>
  </si>
  <si>
    <t>18TR</t>
  </si>
  <si>
    <t>Onderwijsgr. Zuid-Hollandse Waarden gymnasium, atheneum, havo, mavo, vmbo, lwoo</t>
  </si>
  <si>
    <t>18UZ</t>
  </si>
  <si>
    <t>School voor Praktijkonderwijs PrO Stadskanaal</t>
  </si>
  <si>
    <t>18VA</t>
  </si>
  <si>
    <t>Praktijk College Spijkenisse</t>
  </si>
  <si>
    <t>18VX</t>
  </si>
  <si>
    <t>ProNovaCollege voor Praktijkonderwijs</t>
  </si>
  <si>
    <t>18WS</t>
  </si>
  <si>
    <t>Anna Van Ryn College Opbare Scholengemeenschap voor Ath Havo Mavo Vbo</t>
  </si>
  <si>
    <t>18XR</t>
  </si>
  <si>
    <t>Rythovius College Scholengemeenschap voor Lyc Havo Mavo</t>
  </si>
  <si>
    <t>18XU</t>
  </si>
  <si>
    <t>Beatrix College voor Mavo, Havo, Atheneum</t>
  </si>
  <si>
    <t>18XX</t>
  </si>
  <si>
    <t>Berechja College voor MAVO HAVO VBO</t>
  </si>
  <si>
    <t>19DH</t>
  </si>
  <si>
    <t>Openbare Scholengemeenschap De Ring voor Putten voor Ath Havo Mavo</t>
  </si>
  <si>
    <t>19EN</t>
  </si>
  <si>
    <t>Jan Tinbergen College Openbare Scholengemeenschap voor Ath Havo Mavo</t>
  </si>
  <si>
    <t>19EO</t>
  </si>
  <si>
    <t>VMBO "De Jutter" Vlieland</t>
  </si>
  <si>
    <t>19EQ</t>
  </si>
  <si>
    <t>Hartenlustsch voor Mavo</t>
  </si>
  <si>
    <t>19ET</t>
  </si>
  <si>
    <t>Gemeentelijke Scholengemeenschap t Schylger Jouw voor vmbo</t>
  </si>
  <si>
    <t>19EW</t>
  </si>
  <si>
    <t>Openbare Regionale Scholengemeenschap Lek en Linge voor atheneum havo vmbo lwoo</t>
  </si>
  <si>
    <t>19FF</t>
  </si>
  <si>
    <t>De Waerdenborch Scholengemeenschap voor Atheneum Havo Mavo Vbo</t>
  </si>
  <si>
    <t>19GY</t>
  </si>
  <si>
    <t>Comenius College Chr. SGM voor vwo havo vmbo lwoo</t>
  </si>
  <si>
    <t>19HG</t>
  </si>
  <si>
    <t>Scholengemeenschap Twickel voor ATH HAVO MAVO VBO</t>
  </si>
  <si>
    <t>19HR</t>
  </si>
  <si>
    <t>Blariacumcollege Scholengemeenschap voor Lyceum Havo Mavo Vbo Lwoo</t>
  </si>
  <si>
    <t>19HV</t>
  </si>
  <si>
    <t>Ath vh Bernardinuscol</t>
  </si>
  <si>
    <t>19HY</t>
  </si>
  <si>
    <t>Burg Walda Scholengemeenschap voor VMBO</t>
  </si>
  <si>
    <t>19IP</t>
  </si>
  <si>
    <t>Rembrandt College Openbare Scholengemeenschap voor Mavo Havo Ath</t>
  </si>
  <si>
    <t>19IW</t>
  </si>
  <si>
    <t>Regionale Scholengemeenschap Wolfsbos</t>
  </si>
  <si>
    <t>19KM</t>
  </si>
  <si>
    <t>Mavo Schravenlant XL voor mavo en vmbo</t>
  </si>
  <si>
    <t>19KZ</t>
  </si>
  <si>
    <t>Pallas Athene College Openbare Scholengemeenschap voor Vwo Havo Mavo Vbo</t>
  </si>
  <si>
    <t>19LO</t>
  </si>
  <si>
    <t>Linde College voor Atheneum Havo Mavo Vbo en Lwoo</t>
  </si>
  <si>
    <t>19NG</t>
  </si>
  <si>
    <t>Vakschool Het Diekman Vbo</t>
  </si>
  <si>
    <t>19PV</t>
  </si>
  <si>
    <t>Graaf Huyn College voor LYC HAVO MAVO VBO LWOO</t>
  </si>
  <si>
    <t>19QA</t>
  </si>
  <si>
    <t>Koningin Wilhelmina College voor Lyc Havo Mavo Vbo Pro en Lwoo</t>
  </si>
  <si>
    <t>19QC</t>
  </si>
  <si>
    <t>School voor Havo Mavo V H Bernardinuscollege</t>
  </si>
  <si>
    <t>19RX</t>
  </si>
  <si>
    <t>Merlet College Lyc Havo Mavo Vbo Lwoo</t>
  </si>
  <si>
    <t>19SQ</t>
  </si>
  <si>
    <t>Regius College Emmalaan Praktijkonderwijs</t>
  </si>
  <si>
    <t>19TI</t>
  </si>
  <si>
    <t>Solyvius College SGM voor Lyc Havo Mavo Vbo Lwoo</t>
  </si>
  <si>
    <t>19TQ</t>
  </si>
  <si>
    <t>Stad &amp; Esch Praktijkschool</t>
  </si>
  <si>
    <t>19UO</t>
  </si>
  <si>
    <t>Praktijkschool Het Kwartiers</t>
  </si>
  <si>
    <t>19UP</t>
  </si>
  <si>
    <t>PrO Erasmus</t>
  </si>
  <si>
    <t>19UR</t>
  </si>
  <si>
    <t>School voor Praktijkonderwijs De Flint</t>
  </si>
  <si>
    <t>19XH</t>
  </si>
  <si>
    <t>Het Hooghuis</t>
  </si>
  <si>
    <t>19XS</t>
  </si>
  <si>
    <t>Sintermeertencollege Scholengemeenschap voor Lyceum Havo Mavo</t>
  </si>
  <si>
    <t>19XV</t>
  </si>
  <si>
    <t>Prisma VO</t>
  </si>
  <si>
    <t>19XY</t>
  </si>
  <si>
    <t>Amstelveen College Opb Ssm voor Gymnasium Havo en Mavo</t>
  </si>
  <si>
    <t>19YT</t>
  </si>
  <si>
    <t>De Viaan, school voor praktijkonderwijs</t>
  </si>
  <si>
    <t>19ZP</t>
  </si>
  <si>
    <t>Maris College voor Mavo Vmbo Lwoo</t>
  </si>
  <si>
    <t>19ZQ</t>
  </si>
  <si>
    <t>Stedelijk Dalton College Alkmaar voor vwo havo mavo en vbo</t>
  </si>
  <si>
    <t>19ZU</t>
  </si>
  <si>
    <t>Gemeentelijk Gymnasium Camphusianum</t>
  </si>
  <si>
    <t>19ZX</t>
  </si>
  <si>
    <t>Huygens College Heerhugowaard voor vwo havo mavo en vbo</t>
  </si>
  <si>
    <t>20AA</t>
  </si>
  <si>
    <t>Murmellius Gymnasium</t>
  </si>
  <si>
    <t>20AB</t>
  </si>
  <si>
    <t>Grotius College voor Lyceum Havo Mavo Vbo Lwoo</t>
  </si>
  <si>
    <t>20AD</t>
  </si>
  <si>
    <t>Rietveld Lyceum Scholengemeenschap voor Gymn Ath Havo Mavo</t>
  </si>
  <si>
    <t>20AE</t>
  </si>
  <si>
    <t>Willem De Zwijger College voor Gym, Ath, Havo, en Vmbo</t>
  </si>
  <si>
    <t>20AI</t>
  </si>
  <si>
    <t>Coornhert Gymnasium</t>
  </si>
  <si>
    <t>20AJ</t>
  </si>
  <si>
    <t>20AM</t>
  </si>
  <si>
    <t>Farelcollege Christelijke Scholengemeenschap voor atheneum havo mavo vmbo</t>
  </si>
  <si>
    <t>20AT</t>
  </si>
  <si>
    <t>Scholengroep Het Plein voor Ath Gym Havo Mavo Vbo Pro en Lwoo</t>
  </si>
  <si>
    <t>20BC</t>
  </si>
  <si>
    <t>Oranje Nassau College Scholengemeenschap Ath Havo Mavo Vbo Lwoo</t>
  </si>
  <si>
    <t>20BH</t>
  </si>
  <si>
    <t>IJsselcollege(VWO,HAVO,MAVO,VMBO,PRO)</t>
  </si>
  <si>
    <t>20BK</t>
  </si>
  <si>
    <t>Openbaar Stedelijk College Eindhoven voor Atheneum Havo Mavo Vbo Lwoo</t>
  </si>
  <si>
    <t>20BQ</t>
  </si>
  <si>
    <t>Mill-Hillcollege</t>
  </si>
  <si>
    <t>20BV</t>
  </si>
  <si>
    <t>Praedinius Gymnasium</t>
  </si>
  <si>
    <t>20CF</t>
  </si>
  <si>
    <t>Gymnasium Celeanum</t>
  </si>
  <si>
    <t>20CI</t>
  </si>
  <si>
    <t>Stedelijk Gymnasium Nijmegen</t>
  </si>
  <si>
    <t>20CJ</t>
  </si>
  <si>
    <t>Het College Vos</t>
  </si>
  <si>
    <t>20CK</t>
  </si>
  <si>
    <t>Joh van Oldenbarnevelt Gymnasium</t>
  </si>
  <si>
    <t>20CL</t>
  </si>
  <si>
    <t>Leonardo College voor Atheneum Havo Mavo</t>
  </si>
  <si>
    <t>20CM</t>
  </si>
  <si>
    <t>Dollard College voor Lyc Havo Mavo Vbo Lwoo</t>
  </si>
  <si>
    <t>20CN</t>
  </si>
  <si>
    <t>Scholengroep Zaandam</t>
  </si>
  <si>
    <t>20CP</t>
  </si>
  <si>
    <t>NEHALENNIA Stedelijke Scholengemeenschap voor LYC HAVO MAVO VBO LWOO</t>
  </si>
  <si>
    <t>20CQ</t>
  </si>
  <si>
    <t>Atlas Onderwijsgroep voor gymnasium, atheneum, havo, vmbo</t>
  </si>
  <si>
    <t>20CR</t>
  </si>
  <si>
    <t>Openbare School voor voortgezet onderwijs Zuyderzee College</t>
  </si>
  <si>
    <t>20CS</t>
  </si>
  <si>
    <t>OSG Hengelo voor LYC HAVO MAVO VBO LWOO</t>
  </si>
  <si>
    <t>20DB</t>
  </si>
  <si>
    <t>Thorbecke Scholengemeenschap voor Ath Havo Mavo Vbo Lwoo</t>
  </si>
  <si>
    <t>20DC</t>
  </si>
  <si>
    <t>Stedelyk Gymnasium</t>
  </si>
  <si>
    <t>20DD</t>
  </si>
  <si>
    <t>Gemeentelijk Gymnasium</t>
  </si>
  <si>
    <t>20DF</t>
  </si>
  <si>
    <t>Da Vinci College Openbare Scholengemeenschap voor ATH HAVO MAVO VBO LWOO</t>
  </si>
  <si>
    <t>20DG</t>
  </si>
  <si>
    <t>Gymnasium Felisenum</t>
  </si>
  <si>
    <t>VELSEN-ZUID</t>
  </si>
  <si>
    <t>20DH</t>
  </si>
  <si>
    <t>Het Stedelijk, scholengroep voor openbaar Lyceum Havo Mavo Vbo Lwoo</t>
  </si>
  <si>
    <t>20DL</t>
  </si>
  <si>
    <t>Openbare Scholengemeenschap Piter Jelles voor Lyceum Havo Mavo Vbo Lwoo</t>
  </si>
  <si>
    <t>20DP</t>
  </si>
  <si>
    <t>20EA</t>
  </si>
  <si>
    <t>Openbaar lyceum De Amersfoortse Berg</t>
  </si>
  <si>
    <t>20EI</t>
  </si>
  <si>
    <t>Vallei College voor Ath Havo Mavo Vbo Lwoo</t>
  </si>
  <si>
    <t>20EK</t>
  </si>
  <si>
    <t>Openbare Scholengemeenschap Vellesan College Ath Havo Mavo Vbo Lwoo</t>
  </si>
  <si>
    <t>20EM</t>
  </si>
  <si>
    <t>H. N. Werkman College voor Ath Havo en Mavo</t>
  </si>
  <si>
    <t>20EO</t>
  </si>
  <si>
    <t>Stedelijke Scholengemeenschap Nijmegen</t>
  </si>
  <si>
    <t>20ER</t>
  </si>
  <si>
    <t>Zernike College voor ATHENEUM HAVO MAVO VBO</t>
  </si>
  <si>
    <t>20EY</t>
  </si>
  <si>
    <t>Scholengroep Krommenie</t>
  </si>
  <si>
    <t>20FC</t>
  </si>
  <si>
    <t>Saenredam College voor ATH HAVO MAVO VBO LWOO</t>
  </si>
  <si>
    <t>20FF</t>
  </si>
  <si>
    <t>Praktijkschool De Brug</t>
  </si>
  <si>
    <t>20FR</t>
  </si>
  <si>
    <t>PENTA college Chr. SGM voor gymnasium atheneum havo mavo vmbo lwoo</t>
  </si>
  <si>
    <t>20GA</t>
  </si>
  <si>
    <t>Van Maerlantlyceum</t>
  </si>
  <si>
    <t>20GD</t>
  </si>
  <si>
    <t>Vakcollege Tilburg, sectoren Economie en Groen</t>
  </si>
  <si>
    <t>20GS</t>
  </si>
  <si>
    <t>Don Bosco College Atheneum Havo Vmbo Lwoo</t>
  </si>
  <si>
    <t>20IB</t>
  </si>
  <si>
    <t>Eckartcollege voor Lyc Havo Mavo Vbo Lwoo</t>
  </si>
  <si>
    <t>20IS</t>
  </si>
  <si>
    <t>Stella Maris College voor Lyc Havo Mavo Vbo Lwoo</t>
  </si>
  <si>
    <t>20JX</t>
  </si>
  <si>
    <t>OMO Scholengroep Helmond</t>
  </si>
  <si>
    <t>20KA</t>
  </si>
  <si>
    <t>Scholengemeenschap Groenewald voor Vmbo Havo VWO</t>
  </si>
  <si>
    <t>20KD</t>
  </si>
  <si>
    <t>School voor Speciaal Voortgezet Onderwijs De Einder</t>
  </si>
  <si>
    <t>20KQ</t>
  </si>
  <si>
    <t>Openbare Scholengemeenschap Apeldoorn</t>
  </si>
  <si>
    <t>20KZ</t>
  </si>
  <si>
    <t>Joh De Wittgymnasium</t>
  </si>
  <si>
    <t>20LA</t>
  </si>
  <si>
    <t>Openbare Scholengemeenschap voor Lyceum Havo Mavo Vbo Lwoo Esdal College</t>
  </si>
  <si>
    <t>20LL</t>
  </si>
  <si>
    <t>Bouwens van der Boije College voor Lyceum Havo Mavo Lwoo Vbo</t>
  </si>
  <si>
    <t>20LO</t>
  </si>
  <si>
    <t>Openbare Scholengemeenschap Dr Nassau College voor Vwo Havo Mavo Vbo Lwoo</t>
  </si>
  <si>
    <t>20LU</t>
  </si>
  <si>
    <t>Gymnasium Haganum</t>
  </si>
  <si>
    <t>20MA</t>
  </si>
  <si>
    <t>Scholengemeenschap het Segbroekcollege Vwo Havo Mavo</t>
  </si>
  <si>
    <t>20MD</t>
  </si>
  <si>
    <t>Maerlant Lyceum met Afdeling Havo</t>
  </si>
  <si>
    <t>20MF</t>
  </si>
  <si>
    <t>Dalton Den Haag gymnasium atheneum havo</t>
  </si>
  <si>
    <t>20MH</t>
  </si>
  <si>
    <t>Jac P Thijsse College voor Vwo Havo Mavo</t>
  </si>
  <si>
    <t>20MJ</t>
  </si>
  <si>
    <t>Johan de Witt Scholengroep voor Vwo Havo Mavo Vmbo Pro Lwoo nieuwkomers</t>
  </si>
  <si>
    <t>20MM</t>
  </si>
  <si>
    <t>Stichting Scholengroep Den Haag Zuid-West</t>
  </si>
  <si>
    <t>20QU</t>
  </si>
  <si>
    <t>Gymnasium Apeldoorn</t>
  </si>
  <si>
    <t>20QY</t>
  </si>
  <si>
    <t>20RC</t>
  </si>
  <si>
    <t>Gem Schoter Scholengemeenschap voor Atheneum Havo en Mavo</t>
  </si>
  <si>
    <t>20RF</t>
  </si>
  <si>
    <t>Coornhertlyc Gem Scholengemeenschap Lyceum Havo Mavo</t>
  </si>
  <si>
    <t>20RM</t>
  </si>
  <si>
    <t>Stedelijk Gymnasium Arnhem</t>
  </si>
  <si>
    <t>20ST</t>
  </si>
  <si>
    <t>Sint-Janslyceum School voor Gymnasium Atheneum Havo en Mavo</t>
  </si>
  <si>
    <t>20SY</t>
  </si>
  <si>
    <t>Jeroen Bosch College Scholengemeenschap voor Vwo Havo en Mavo</t>
  </si>
  <si>
    <t>20TZ</t>
  </si>
  <si>
    <t>Lorentz Groep</t>
  </si>
  <si>
    <t>20WI</t>
  </si>
  <si>
    <t>Maaslandcollege Scholengemeenschap voor Mavo Havo Vwo</t>
  </si>
  <si>
    <t>20ZK</t>
  </si>
  <si>
    <t>OMO scholengroep Tongerlo voor LYC HAVO VMBO LWOO PRO</t>
  </si>
  <si>
    <t>21AB</t>
  </si>
  <si>
    <t>Barlaeus Gymnasium</t>
  </si>
  <si>
    <t>21AF</t>
  </si>
  <si>
    <t>Vossius Gymnasium</t>
  </si>
  <si>
    <t>21AS</t>
  </si>
  <si>
    <t>Voorgezet Onderwijs van Amsterdam voor Lyceum Havo Mavo Vbo Lwoo</t>
  </si>
  <si>
    <t>21BH</t>
  </si>
  <si>
    <t>Dalton Scholengemeenschap Spinozalyceum voor Vwo Havo Mavo</t>
  </si>
  <si>
    <t>21CS</t>
  </si>
  <si>
    <t>CITAVERDE College</t>
  </si>
  <si>
    <t>21CY</t>
  </si>
  <si>
    <t>AOC West Brabant</t>
  </si>
  <si>
    <t>21ET</t>
  </si>
  <si>
    <t>Scholengemeenschap ZAAM zuid voor Vwo Havo Mavo Vbo Lwoo</t>
  </si>
  <si>
    <t>21EX</t>
  </si>
  <si>
    <t>Theresialyceum voor gymnasium atheneum en havo</t>
  </si>
  <si>
    <t>21FF</t>
  </si>
  <si>
    <t>Scholengemeenschap Reigersbos Atheneum Havo Mavo Leao</t>
  </si>
  <si>
    <t>21FV</t>
  </si>
  <si>
    <t>Sint Odulphuslyceum Scholengemeenschap voor VWO en HAVO</t>
  </si>
  <si>
    <t>21GD</t>
  </si>
  <si>
    <t>Calandlyceum voor Gymnasium Atheneum Havo Vmbo</t>
  </si>
  <si>
    <t>21GU</t>
  </si>
  <si>
    <t>Scholengroep Esloo PC RK Scholengemeenschap voor Lyceum Havo Mavo Vbo Lwoo</t>
  </si>
  <si>
    <t>21GV</t>
  </si>
  <si>
    <t>Scholengemeenschap Were Di voor Lyc Havo Mavo Vbo Lwoo</t>
  </si>
  <si>
    <t>21GW</t>
  </si>
  <si>
    <t>Bonaventuracollege SGM voor Gym. Ath. Havo Vmbo</t>
  </si>
  <si>
    <t>21GZ</t>
  </si>
  <si>
    <t>Kwadrant Scholengroep  RK Regionale Scholengemeenschap voor Vwo Havo en Vmbo</t>
  </si>
  <si>
    <t>21HC</t>
  </si>
  <si>
    <t>Interconfessionele Scholengroep Westland voor Lyceum Havo Mavo Vbo Lwoo</t>
  </si>
  <si>
    <t>21KM</t>
  </si>
  <si>
    <t>School voor Praktijkonderwijs Het Atrium</t>
  </si>
  <si>
    <t>21SK</t>
  </si>
  <si>
    <t>Mondial College</t>
  </si>
  <si>
    <t>21VB</t>
  </si>
  <si>
    <t>Scholen aan Zee 1</t>
  </si>
  <si>
    <t>21WE</t>
  </si>
  <si>
    <t>Kaj Munk College voor Atheneum Havo Mavo</t>
  </si>
  <si>
    <t>22NE</t>
  </si>
  <si>
    <t>College De Heemlanden SGM voor Mavo Havo Atheneum</t>
  </si>
  <si>
    <t>23AP</t>
  </si>
  <si>
    <t>MY college voor VMBO</t>
  </si>
  <si>
    <t>23DB</t>
  </si>
  <si>
    <t>MET Praktijkonderwijs Waalwijk</t>
  </si>
  <si>
    <t>23EJ</t>
  </si>
  <si>
    <t>T Genseler</t>
  </si>
  <si>
    <t>23FY</t>
  </si>
  <si>
    <t>Bossche Vakschool voor Mavo Vbo Lwoo</t>
  </si>
  <si>
    <t>23GF</t>
  </si>
  <si>
    <t>Stichting Joodse Kindergemeenschap Cheider MAVO HAVO VWO</t>
  </si>
  <si>
    <t>23HC</t>
  </si>
  <si>
    <t>RSG Lingecollege</t>
  </si>
  <si>
    <t>23HH</t>
  </si>
  <si>
    <t>Praktijkonderwijs Roermond</t>
  </si>
  <si>
    <t>23JA</t>
  </si>
  <si>
    <t>Grafisch Lyceum Rotterdam voor MBO en VMBO</t>
  </si>
  <si>
    <t>23KU</t>
  </si>
  <si>
    <t>Northgo College Openbare Scholengemeenschap voor Vmbo Havo Vwo</t>
  </si>
  <si>
    <t>23VD</t>
  </si>
  <si>
    <t>Broeckland College voor Mavo Vbo Lwoo</t>
  </si>
  <si>
    <t>23VL</t>
  </si>
  <si>
    <t>Scholengemeenschap Pieter Zandt voor Vwo Havo Vmbo Pro</t>
  </si>
  <si>
    <t>23WU</t>
  </si>
  <si>
    <t>Christelijke Scholengemeenschap voor Mavo en Vbo Eekeringe</t>
  </si>
  <si>
    <t>23YU</t>
  </si>
  <si>
    <t>Nova College</t>
  </si>
  <si>
    <t>24PY</t>
  </si>
  <si>
    <t>Stedelijk Dalton Lyceum voor Lyceum Havo Mavo Vbo Lwoo</t>
  </si>
  <si>
    <t>24RW</t>
  </si>
  <si>
    <t>Oostvaarders College voor Lyceum Havo Mavo Vbo Lwoo</t>
  </si>
  <si>
    <t>24TF</t>
  </si>
  <si>
    <t>Staring College Regionale Scholengemeenschap voor Ath Gymn Havo Vmbo</t>
  </si>
  <si>
    <t>24TG</t>
  </si>
  <si>
    <t>Gooise Scholen Federatie Weesp</t>
  </si>
  <si>
    <t>24TJ</t>
  </si>
  <si>
    <t>Trajectum College, openbare scholengemeenschap voor vbo en mavo</t>
  </si>
  <si>
    <t>24TP</t>
  </si>
  <si>
    <t>Merewade College Openbare Scholengemeenschap voor Ath Havo Mavo Vbo Lwoo</t>
  </si>
  <si>
    <t>24TR</t>
  </si>
  <si>
    <t>NUOVO scholengroep, openbaar vmbo, mavo, havo, vwo</t>
  </si>
  <si>
    <t>25CL</t>
  </si>
  <si>
    <t>Regionale Scholengemeenschap Stad en Esch voor Lyceum Havo Mavo Vbo Lwoo</t>
  </si>
  <si>
    <t>25CM</t>
  </si>
  <si>
    <t>Christelijke Scholengemeenschap Liudger voor Lyceum Havo Mavo Vbo Lwoo Pro</t>
  </si>
  <si>
    <t>25CR</t>
  </si>
  <si>
    <t>Bogerman Scholengemeenschap voor Lyceum Havo Mavo Vbo Lwoo</t>
  </si>
  <si>
    <t>25CV</t>
  </si>
  <si>
    <t>Bornego College Chr. Scholengemeenschap voor VMBO, Havo, Atheneum en Gymnasium</t>
  </si>
  <si>
    <t>25DA</t>
  </si>
  <si>
    <t>Atlas College voor Lyceum Havo Mavo Vbo Lwoo</t>
  </si>
  <si>
    <t>25EF</t>
  </si>
  <si>
    <t>Clusius College</t>
  </si>
  <si>
    <t>25FU</t>
  </si>
  <si>
    <t>Linnaeus College Haarlem voor Lyceum Havo Mavo Vbo Lwoo</t>
  </si>
  <si>
    <t>25FX</t>
  </si>
  <si>
    <t>Rooms Katholieke Scholengemeenschap Reynaert College Lyceum Havo Mavo Vbo Lwoo</t>
  </si>
  <si>
    <t>25FY</t>
  </si>
  <si>
    <t>Raayland College RK SGM v Gymn Ath Havo Mavo Vmbo Pro</t>
  </si>
  <si>
    <t>25GA</t>
  </si>
  <si>
    <t>Scholen Combinatie Zoetermeer - Picasso Lyceum</t>
  </si>
  <si>
    <t>25GB</t>
  </si>
  <si>
    <t>Marne College voor Atheneum Havo Mavo Vbo Lwoo</t>
  </si>
  <si>
    <t>25GC</t>
  </si>
  <si>
    <t>Scholengemeenschap Breda voor Katholiek Lyceum Havo Mavo Vbo Lwoo</t>
  </si>
  <si>
    <t>25GD</t>
  </si>
  <si>
    <t>Andreas College Christelijke Scholengemeenschap voor VWO Havo Vmbo</t>
  </si>
  <si>
    <t>25GE</t>
  </si>
  <si>
    <t>Christelijke Scholengemeenschap Het Streek voor Lyceum Havo Mavo Vbo Lwoo</t>
  </si>
  <si>
    <t>25GF</t>
  </si>
  <si>
    <t>Dendroncollege RK SGM v Lyc Havo Mavo Vbo Lwoo</t>
  </si>
  <si>
    <t>25GL</t>
  </si>
  <si>
    <t>Openb. SGM. Arnhem Noord. voor lyceum, havo, mavo en vbo</t>
  </si>
  <si>
    <t>25GM</t>
  </si>
  <si>
    <t>dr Aletta Jacobs College voor Lyc Havo Mavo Vbo Lwoo</t>
  </si>
  <si>
    <t>25GV</t>
  </si>
  <si>
    <t>Agrarisch Opleidingen Centrum Groenhorst</t>
  </si>
  <si>
    <t>25KX</t>
  </si>
  <si>
    <t>Lorentz Casimir Lyceum</t>
  </si>
  <si>
    <t>25LV</t>
  </si>
  <si>
    <t>Scholengemeenschap De Rooi Pannen</t>
  </si>
  <si>
    <t>25LX</t>
  </si>
  <si>
    <t>ROC West-Brabant</t>
  </si>
  <si>
    <t>25MB</t>
  </si>
  <si>
    <t>Stg ROC Summa College</t>
  </si>
  <si>
    <t>25MG</t>
  </si>
  <si>
    <t>Commanderij College voor gymnasium atheneum havo vmbo  en praktijkonderwijs</t>
  </si>
  <si>
    <t>26CC</t>
  </si>
  <si>
    <t>Helicon Opleidingen</t>
  </si>
  <si>
    <t>26HD</t>
  </si>
  <si>
    <t>Algemeen Bijzondere School voor Praktijkonderwijs De Sprong</t>
  </si>
  <si>
    <t>26HF</t>
  </si>
  <si>
    <t>Algemeen Bijzonder School voor Praktijkonderwijs De Wissel</t>
  </si>
  <si>
    <t>26HL</t>
  </si>
  <si>
    <t>Terra Nigra Praktijkonderwijs</t>
  </si>
  <si>
    <t>26HN</t>
  </si>
  <si>
    <t>Limes Praktijkonderwijs</t>
  </si>
  <si>
    <t>26HP</t>
  </si>
  <si>
    <t>Kolom Praktijkcollege Noord</t>
  </si>
  <si>
    <t>26HR</t>
  </si>
  <si>
    <t>Accent Praktijkonderwijs Capelle</t>
  </si>
  <si>
    <t>26HU</t>
  </si>
  <si>
    <t>Accent Praktijkonderwijs</t>
  </si>
  <si>
    <t>26HV</t>
  </si>
  <si>
    <t>School voor Praktijk Onderwijs De Opstap</t>
  </si>
  <si>
    <t>26HX</t>
  </si>
  <si>
    <t>Praktijkschool Emmen</t>
  </si>
  <si>
    <t>26HY</t>
  </si>
  <si>
    <t>Seyster College voor Praktijkonderwijs</t>
  </si>
  <si>
    <t>26JB</t>
  </si>
  <si>
    <t>Praktijkschool Helmond</t>
  </si>
  <si>
    <t>26JE</t>
  </si>
  <si>
    <t>Praktijkschool Uithoorn</t>
  </si>
  <si>
    <t>26JR</t>
  </si>
  <si>
    <t>Pro College Nijmegen/Bemmel voor Praktijkonderwijs</t>
  </si>
  <si>
    <t>26JT</t>
  </si>
  <si>
    <t>Praktijkschool Arentheem</t>
  </si>
  <si>
    <t>26JV</t>
  </si>
  <si>
    <t>Praktijkschool Hulst</t>
  </si>
  <si>
    <t>26JY</t>
  </si>
  <si>
    <t>De Pijler school voor praktijk onderwijs</t>
  </si>
  <si>
    <t>26JZ</t>
  </si>
  <si>
    <t>De Faam voor Praktijkonderwijs</t>
  </si>
  <si>
    <t>26KA</t>
  </si>
  <si>
    <t>Futura College voor Praktijkonderwijs</t>
  </si>
  <si>
    <t>26KH</t>
  </si>
  <si>
    <t>PRAKTICON</t>
  </si>
  <si>
    <t>26KP</t>
  </si>
  <si>
    <t>De Compagnie Praktijkonderwijs Sevenwolden</t>
  </si>
  <si>
    <t>26KR</t>
  </si>
  <si>
    <t>MaxX</t>
  </si>
  <si>
    <t>26KV</t>
  </si>
  <si>
    <t>Praktijkschool Apeldoorn</t>
  </si>
  <si>
    <t>26KY</t>
  </si>
  <si>
    <t>Pro College Wijchen voor praktijkonderwijs</t>
  </si>
  <si>
    <t>26KZ</t>
  </si>
  <si>
    <t>Openbare School voor Praktijkonderwijs</t>
  </si>
  <si>
    <t>26LL</t>
  </si>
  <si>
    <t>PC/RK School voor Praktijkonderwijs De Sprong</t>
  </si>
  <si>
    <t>26LR</t>
  </si>
  <si>
    <t>Groene Hart Praktijkschool</t>
  </si>
  <si>
    <t>26LT</t>
  </si>
  <si>
    <t>Het Segment Regionale School voor Praktijkonderwijs</t>
  </si>
  <si>
    <t>26LU</t>
  </si>
  <si>
    <t>De Brug School voor Praktijkonderwijs</t>
  </si>
  <si>
    <t>26MD</t>
  </si>
  <si>
    <t>Pronova</t>
  </si>
  <si>
    <t>26MG</t>
  </si>
  <si>
    <t>De Praktijkschool</t>
  </si>
  <si>
    <t>26MJ</t>
  </si>
  <si>
    <t>Laurentius Praktijkschool</t>
  </si>
  <si>
    <t>26MP</t>
  </si>
  <si>
    <t>De Noordhoek</t>
  </si>
  <si>
    <t>26MV</t>
  </si>
  <si>
    <t>Van Lodenstein College Reformatorische School voor Praktijkonderwijs</t>
  </si>
  <si>
    <t>26MZ</t>
  </si>
  <si>
    <t>Baanderherencollege Praktijkonderwijs</t>
  </si>
  <si>
    <t>26NH</t>
  </si>
  <si>
    <t>De Tender School voor Praktijkonderwijs</t>
  </si>
  <si>
    <t>27DG</t>
  </si>
  <si>
    <t>de Passie, Evangelische School voor Vmbo-tl, Havo, Vwo</t>
  </si>
  <si>
    <t>27MD</t>
  </si>
  <si>
    <t>Kennemer College</t>
  </si>
  <si>
    <t>27PM</t>
  </si>
  <si>
    <t>Praktijkschool West-Friesland locatie Stede Broec</t>
  </si>
  <si>
    <t>27RW</t>
  </si>
  <si>
    <t>de Passie Evangelische School voor Vmbo-tl, Havo, Atheneum, Gymnasium</t>
  </si>
  <si>
    <t>27VD</t>
  </si>
  <si>
    <t>AOC Groenhorst Almere Afdeling VMBO-groen</t>
  </si>
  <si>
    <t>27VF</t>
  </si>
  <si>
    <t>Hans Petri School</t>
  </si>
  <si>
    <t>27VG</t>
  </si>
  <si>
    <t>Porta Mosana College</t>
  </si>
  <si>
    <t>27VH</t>
  </si>
  <si>
    <t>Kolom Praktijkcollege De Dreef</t>
  </si>
  <si>
    <t>27ZF</t>
  </si>
  <si>
    <t>Lyceum Bisschop Bekkers voor Gymnnasium, Atheneum en Havo</t>
  </si>
  <si>
    <t>27ZH</t>
  </si>
  <si>
    <t>Sint-Maartenscollege</t>
  </si>
  <si>
    <t>27ZJ</t>
  </si>
  <si>
    <t>Bonnefantencollege</t>
  </si>
  <si>
    <t>28BN</t>
  </si>
  <si>
    <t>Kennemer Praktijkschool</t>
  </si>
  <si>
    <t>28BU</t>
  </si>
  <si>
    <t>Praktijkonderwijs Almere-Marathonlaan</t>
  </si>
  <si>
    <t>28CA</t>
  </si>
  <si>
    <t>28DB</t>
  </si>
  <si>
    <t>Orion Lyceum voor vwo en havo</t>
  </si>
  <si>
    <t>28DF</t>
  </si>
  <si>
    <t>Accent praktijkonderwijs Hoogvliet</t>
  </si>
  <si>
    <t>28DH</t>
  </si>
  <si>
    <t>IJburg College voor Vwo Havo Mavo en Vbo</t>
  </si>
  <si>
    <t>29VW</t>
  </si>
  <si>
    <t>LMC Praktijkonderwijs Talingstraat</t>
  </si>
  <si>
    <t>29VX</t>
  </si>
  <si>
    <t>LMC Praktijkonderwijs Huismanstraat</t>
  </si>
  <si>
    <t>29VY</t>
  </si>
  <si>
    <t>RSG Tromp Meesters Praktijkschool</t>
  </si>
  <si>
    <t>29VZ</t>
  </si>
  <si>
    <t>LMC Praktijkonderwijs Schietbaanstraat</t>
  </si>
  <si>
    <t>29WG</t>
  </si>
  <si>
    <t>de Passie, Evangelische school voor Vmbo-tl, Havo, Vwo</t>
  </si>
  <si>
    <t>29YT</t>
  </si>
  <si>
    <t>Zuiderzee College voor VMBO</t>
  </si>
  <si>
    <t>29ZT</t>
  </si>
  <si>
    <t>Isaac Beeckman Academie Kapelle</t>
  </si>
  <si>
    <t>30AU</t>
  </si>
  <si>
    <t>Citadel College voor vwo havo mavo vbo en lwoo</t>
  </si>
  <si>
    <t>30BC</t>
  </si>
  <si>
    <t>SiNTLUCAS</t>
  </si>
  <si>
    <t>30BE</t>
  </si>
  <si>
    <t>Houtens</t>
  </si>
  <si>
    <t>30EU</t>
  </si>
  <si>
    <t>Markland College Zevenbergen</t>
  </si>
  <si>
    <t>30FF</t>
  </si>
  <si>
    <t>Praktijkschool De Goudse Waarden</t>
  </si>
  <si>
    <t>30GC</t>
  </si>
  <si>
    <t>Het 4e Gymnasium</t>
  </si>
  <si>
    <t>30GD</t>
  </si>
  <si>
    <t>Stedelijk Gymnasium Socrates</t>
  </si>
  <si>
    <t>30JM</t>
  </si>
  <si>
    <t>Praktijkonderwijs Eemsdeltacollege</t>
  </si>
  <si>
    <t>30JN</t>
  </si>
  <si>
    <t>Sint-Vitusmavo</t>
  </si>
  <si>
    <t>30MM</t>
  </si>
  <si>
    <t>Pro College Boxmeer, school voor Praktijkonderwijs</t>
  </si>
  <si>
    <t>30PP</t>
  </si>
  <si>
    <t>Eemsdeltacollege voor vwo, havo mavo en vbo</t>
  </si>
  <si>
    <t>30UB</t>
  </si>
  <si>
    <t>UniC school voor vwo en havo</t>
  </si>
  <si>
    <t>30UD</t>
  </si>
  <si>
    <t>Praktijkonderwijs-Almere Koningsbeltweg</t>
  </si>
  <si>
    <t>30UV</t>
  </si>
  <si>
    <t>Tjalling Koopmans College voor Vwo en Mavo</t>
  </si>
  <si>
    <t>30WH</t>
  </si>
  <si>
    <t>Avicenna College voor vwo, havo, mavo en vbo</t>
  </si>
  <si>
    <t>VO</t>
  </si>
  <si>
    <t>41804</t>
  </si>
  <si>
    <t>Stichting Het Stedelijk Lyceum Enschede</t>
  </si>
  <si>
    <t>40692</t>
  </si>
  <si>
    <t>Stichting Voortgezet Onderwijs in West Zeeuwsch-Vlaanderen</t>
  </si>
  <si>
    <t>42633</t>
  </si>
  <si>
    <t>Stichting Coenecoop College</t>
  </si>
  <si>
    <t>41143</t>
  </si>
  <si>
    <t>Stichting rsg de Borgen</t>
  </si>
  <si>
    <t>41855</t>
  </si>
  <si>
    <t>Samenwerkingsstichting Voortgezet Onderwijs ROCvA BVE</t>
  </si>
  <si>
    <t>41298</t>
  </si>
  <si>
    <t>Stichting Scholengroep Spinoza Leidschendam en omstreken</t>
  </si>
  <si>
    <t>41021</t>
  </si>
  <si>
    <t>Iris, Stichting voor Christ. Voortgez. Onderw.</t>
  </si>
  <si>
    <t>23155</t>
  </si>
  <si>
    <t>Sticht. voor Katholiek Onderw. Sint-Liduina</t>
  </si>
  <si>
    <t>40323</t>
  </si>
  <si>
    <t>Ver. Gereformeerd Voortgezet Onderwijs v. Midden-Nederland</t>
  </si>
  <si>
    <t>26093</t>
  </si>
  <si>
    <t>Stg. Kath. Scholengemeenschap Etten-Leur en omgeving</t>
  </si>
  <si>
    <t>42571</t>
  </si>
  <si>
    <t>Stichting Achterhoek VO</t>
  </si>
  <si>
    <t>28394</t>
  </si>
  <si>
    <t>Ver. v. Chr. Voortgez. Onderw. voor Zeeuwsch-Vlaanderen</t>
  </si>
  <si>
    <t>29278</t>
  </si>
  <si>
    <t>Stg. Kath. Voortgez. Onderwijs 'De Breul'</t>
  </si>
  <si>
    <t>40180</t>
  </si>
  <si>
    <t>STICHTING MERIDIAAN COLLEGE kath. sch.gem. voortg. onderw.</t>
  </si>
  <si>
    <t>40922</t>
  </si>
  <si>
    <t>Stichting voor Christ. Voortgez. Onderw.</t>
  </si>
  <si>
    <t>40931</t>
  </si>
  <si>
    <t>Stichting Scholen aan Zee</t>
  </si>
  <si>
    <t>41332</t>
  </si>
  <si>
    <t>Stichting Openbaar Onderwijs Jan van Brabant</t>
  </si>
  <si>
    <t>41285</t>
  </si>
  <si>
    <t>Stichting Alliantie Voortgez. Onderw. v. Nijmegen</t>
  </si>
  <si>
    <t>35647</t>
  </si>
  <si>
    <t>Stichting Carmelcollege</t>
  </si>
  <si>
    <t>36883</t>
  </si>
  <si>
    <t>Sticht. chr. voortg. onderwijs reform. grondsl. 'De Wartburg</t>
  </si>
  <si>
    <t>37052</t>
  </si>
  <si>
    <t>Stichting Erasmus College</t>
  </si>
  <si>
    <t>40676</t>
  </si>
  <si>
    <t>Stichting Verenigde Scholen J.A. Alberdingk Thijm Voortgezet Onderwijs</t>
  </si>
  <si>
    <t>40094</t>
  </si>
  <si>
    <t>De Willibrord St. v. rk, pc en Int.conf. Voortg. Ond. Utr. e</t>
  </si>
  <si>
    <t>40375</t>
  </si>
  <si>
    <t>Sticht. Voortgezet Montessori Onderwijs Nijmegen en omstrek.</t>
  </si>
  <si>
    <t>42356</t>
  </si>
  <si>
    <t>Sticht. Prot. Chr. Voortgezet Onderwijs Gem. Barneveld e.o.</t>
  </si>
  <si>
    <t>40505</t>
  </si>
  <si>
    <t>Stichting voor Bijzonder Voortgezet Onderwijs Bilthoven</t>
  </si>
  <si>
    <t>40631</t>
  </si>
  <si>
    <t>Stichting De Onderwijsspecialisten</t>
  </si>
  <si>
    <t>43591</t>
  </si>
  <si>
    <t>Ver. Gereformeerd Voortgezet Onderwijs Westelijk Nederland</t>
  </si>
  <si>
    <t>40590</t>
  </si>
  <si>
    <t>Stichting v. Prot. Christelijk Voortgezet Onderwijs</t>
  </si>
  <si>
    <t>53990</t>
  </si>
  <si>
    <t>Stichting Fioretti Teylingen</t>
  </si>
  <si>
    <t>48648</t>
  </si>
  <si>
    <t>Stichting St.- Jozef M.A.V.O. te Vlaardingen</t>
  </si>
  <si>
    <t>49155</t>
  </si>
  <si>
    <t>Stg. Kath. Voortgezet Onderw. Nieuwegein/IJsselstein e.o.</t>
  </si>
  <si>
    <t>49558</t>
  </si>
  <si>
    <t>Stichting Voortgezet Onderwijs Amstelveen</t>
  </si>
  <si>
    <t>42556</t>
  </si>
  <si>
    <t>Stg. v Christ. Voortg. Onderw. op Reform. grondsl. Gorinchem</t>
  </si>
  <si>
    <t>49701</t>
  </si>
  <si>
    <t>Vereniging voor Christelijk Voortgezet Onderwijs</t>
  </si>
  <si>
    <t>73841</t>
  </si>
  <si>
    <t>Stichting Katholiek Voortgezet Onderwijs Heerhugowaard</t>
  </si>
  <si>
    <t>59282</t>
  </si>
  <si>
    <t>Stg. Chr. Voortg. Onderwijs Alblasserwaard-Vijfheerenland.</t>
  </si>
  <si>
    <t>40357</t>
  </si>
  <si>
    <t>Stg. voor Chr. Voortgez. Ond. in Baarn/Soest</t>
  </si>
  <si>
    <t>41009</t>
  </si>
  <si>
    <t>Stichting voor Voortgezet Onderwijs Kennemerland</t>
  </si>
  <si>
    <t>40075</t>
  </si>
  <si>
    <t>Stg. v. Chr. Voortgez. Onderw. in Zuid-West Fryslƒn</t>
  </si>
  <si>
    <t>41659</t>
  </si>
  <si>
    <t>Stichting voor Voortgezet Onderwijs Lelystad</t>
  </si>
  <si>
    <t>31231</t>
  </si>
  <si>
    <t>Stichting Lauwers College</t>
  </si>
  <si>
    <t>40065</t>
  </si>
  <si>
    <t>Ver. Chr. Voortgezet Onderwijs in Noord-Oost Friesland</t>
  </si>
  <si>
    <t>40810</t>
  </si>
  <si>
    <t>Stichting Landstede</t>
  </si>
  <si>
    <t>41347</t>
  </si>
  <si>
    <t>Vereniging voor Christelijk VO in Noord-Fryslƒn</t>
  </si>
  <si>
    <t>40857</t>
  </si>
  <si>
    <t>Stichting Purmerendse ScholenGroep</t>
  </si>
  <si>
    <t>40776</t>
  </si>
  <si>
    <t>Stichting V.O. Amsterdam-Zuid</t>
  </si>
  <si>
    <t>42620</t>
  </si>
  <si>
    <t>Het Baken Almere, Stichting voor Interconfessioneel Voortgezet Onderwijs</t>
  </si>
  <si>
    <t>42575</t>
  </si>
  <si>
    <t>Stg. Nuborgh College Prot.Chr. VO op de Noordwest-Veluwe</t>
  </si>
  <si>
    <t>41391</t>
  </si>
  <si>
    <t>Stichting Limburgs Voortgezet Onderwijs</t>
  </si>
  <si>
    <t>40842</t>
  </si>
  <si>
    <t>Samenwerkingsstichting Voortgez. Onderw. regio Venlo</t>
  </si>
  <si>
    <t>74050</t>
  </si>
  <si>
    <t>Sancta Maria Stichting</t>
  </si>
  <si>
    <t>40979</t>
  </si>
  <si>
    <t>Stichting AOC Oost-Nederland</t>
  </si>
  <si>
    <t>40143</t>
  </si>
  <si>
    <t>Stg. Kath. Voortg. Onderwijs in het Dongemondgebied</t>
  </si>
  <si>
    <t>41664</t>
  </si>
  <si>
    <t>Stichting Dunamare Onderwijsgroep</t>
  </si>
  <si>
    <t>80082</t>
  </si>
  <si>
    <t>Kardinaal Alfrink Stichting</t>
  </si>
  <si>
    <t>40996</t>
  </si>
  <si>
    <t>Stichting Trevianum</t>
  </si>
  <si>
    <t>41585</t>
  </si>
  <si>
    <t>Stg. voor Protestants Christ. Voortgez. Ondrw. De Meerwaarde</t>
  </si>
  <si>
    <t>31108</t>
  </si>
  <si>
    <t>Stichting Agrar. Opleidingscentrum Terra</t>
  </si>
  <si>
    <t>41100</t>
  </si>
  <si>
    <t>Stichting Wellant</t>
  </si>
  <si>
    <t>82799</t>
  </si>
  <si>
    <t>Aloysiusstichting</t>
  </si>
  <si>
    <t>84021</t>
  </si>
  <si>
    <t>Ver. Voortgezet Onderwijs op Reform. Grondslag Apeldoorn eo</t>
  </si>
  <si>
    <t>41217</t>
  </si>
  <si>
    <t>Stichting Ceder Groep</t>
  </si>
  <si>
    <t>41281</t>
  </si>
  <si>
    <t>Stichting Scholengroep Rijk van Nijmegen</t>
  </si>
  <si>
    <t>41752</t>
  </si>
  <si>
    <t>Stg. Burgemeest. Harmsmaschool school openb. voortg. onderw.</t>
  </si>
  <si>
    <t>13652</t>
  </si>
  <si>
    <t>Stichting Openbaar Voortgezet Onderwijs Noord-Holland-Noord</t>
  </si>
  <si>
    <t>40936</t>
  </si>
  <si>
    <t>Stichting Strabrecht College</t>
  </si>
  <si>
    <t>12975</t>
  </si>
  <si>
    <t>Stichting Openbaar Voortgezet Onderwijs Kampen Dronten</t>
  </si>
  <si>
    <t>26898</t>
  </si>
  <si>
    <t>31240</t>
  </si>
  <si>
    <t>Willem Lodewijk Gymnasium</t>
  </si>
  <si>
    <t>41297</t>
  </si>
  <si>
    <t>Stg. voor Protestants Christ. Voortgezet Onderwijs Eemland</t>
  </si>
  <si>
    <t>40348</t>
  </si>
  <si>
    <t>Stg. voor Prot. Chr. Onderwijs voor Almelo en omgeving</t>
  </si>
  <si>
    <t>33944</t>
  </si>
  <si>
    <t>Verenig. Het 's-Gravenh. Christel. Gymnas. Sorghvliet</t>
  </si>
  <si>
    <t>13556</t>
  </si>
  <si>
    <t>Onderwijsstichting Zelfstandige Gymnasia</t>
  </si>
  <si>
    <t>40784</t>
  </si>
  <si>
    <t>Stg. Christ. Voortg. Onderwijs Reform. Grondsl. 'De Driestar</t>
  </si>
  <si>
    <t>46594</t>
  </si>
  <si>
    <t>Vereniging voor CVO in Noord- en Midden Drenthe</t>
  </si>
  <si>
    <t>40683</t>
  </si>
  <si>
    <t>Stg. Interconfessioneel(RK/PC) Voortgezetonderwijs het Gooi</t>
  </si>
  <si>
    <t>41158</t>
  </si>
  <si>
    <t>Stg. Chr. Voorber. Middelbaar Beroepsonderw. Harderwijk e.o.</t>
  </si>
  <si>
    <t>36921</t>
  </si>
  <si>
    <t>Ver. v. Chr. Voortg. Ond. Chr. College Naussau-Veluwe</t>
  </si>
  <si>
    <t>41211</t>
  </si>
  <si>
    <t>Ons Middelbaar Onderwijs</t>
  </si>
  <si>
    <t>43239</t>
  </si>
  <si>
    <t>Stichting Monseigneur Frencken</t>
  </si>
  <si>
    <t>46632</t>
  </si>
  <si>
    <t>Stichting Scholengem.sch. Kennemer Lyc.</t>
  </si>
  <si>
    <t>47711</t>
  </si>
  <si>
    <t>Stichting Scholengemeenschap Montessori Lyceum Rotterdam</t>
  </si>
  <si>
    <t>31107</t>
  </si>
  <si>
    <t>Stichting ROC West-Brabant</t>
  </si>
  <si>
    <t>40995</t>
  </si>
  <si>
    <t>Stichting DaCapo</t>
  </si>
  <si>
    <t>40724</t>
  </si>
  <si>
    <t>Stichting Edudelta Onderwijsgroep</t>
  </si>
  <si>
    <t>31087</t>
  </si>
  <si>
    <t>Stichting Onderwijsgroep Tilburg</t>
  </si>
  <si>
    <t>42544</t>
  </si>
  <si>
    <t>Stg. Voortg. Ond. Prot. Chr. grondslag Noordoostpolder e.o.</t>
  </si>
  <si>
    <t>41195</t>
  </si>
  <si>
    <t>Samenw.stg. Scholengroep VO Noordoostpolder en Lemsterland</t>
  </si>
  <si>
    <t>74374</t>
  </si>
  <si>
    <t>Stichting Tabor College</t>
  </si>
  <si>
    <t>41300</t>
  </si>
  <si>
    <t>Stg. Chr. Onderwijs Groep Vallei &amp; Gelderland-Midden</t>
  </si>
  <si>
    <t>67107</t>
  </si>
  <si>
    <t>70045</t>
  </si>
  <si>
    <t>Onderwijsstichting Sint-Oelbert</t>
  </si>
  <si>
    <t>70344</t>
  </si>
  <si>
    <t>Onderwijsstichting Sint Willibrord</t>
  </si>
  <si>
    <t>70396</t>
  </si>
  <si>
    <t>St. Augustinus Stichting</t>
  </si>
  <si>
    <t>71436</t>
  </si>
  <si>
    <t>Stg. Petrus Canisius College, Kath. Sch.gem. Voortg. Onderw.</t>
  </si>
  <si>
    <t>71553</t>
  </si>
  <si>
    <t>Stichting Keizer Karel</t>
  </si>
  <si>
    <t>31082</t>
  </si>
  <si>
    <t>Stichting Katholiek Voortgezet Onderwijs Apeldoorn en omgeving</t>
  </si>
  <si>
    <t>73646</t>
  </si>
  <si>
    <t>Stg. R.K. Scholengemeenschap Sancta Maria</t>
  </si>
  <si>
    <t>40125</t>
  </si>
  <si>
    <t>Stichting Dorenweerd College</t>
  </si>
  <si>
    <t>31226</t>
  </si>
  <si>
    <t>Stichting Eindhovens Christelijk Voortgezet Onderwijs</t>
  </si>
  <si>
    <t>76415</t>
  </si>
  <si>
    <t>Stg. Chr. Voortgez. Onderwijs te Alkmaar e.o.</t>
  </si>
  <si>
    <t>76688</t>
  </si>
  <si>
    <t>Stg. 'Het Baarnsch Lyceum', Scholengemeenschap v. VWO/HAVO</t>
  </si>
  <si>
    <t>76753</t>
  </si>
  <si>
    <t>Stichting Montessori Lyc. Herman Jordan</t>
  </si>
  <si>
    <t>78001</t>
  </si>
  <si>
    <t>Onderwijsstichting St. Micha‰l</t>
  </si>
  <si>
    <t>78157</t>
  </si>
  <si>
    <t>Onderwijsstichting College Hageveld</t>
  </si>
  <si>
    <t>78482</t>
  </si>
  <si>
    <t>Stg. v. RK Voorber. Hoger en Middelb. Onderw. Noord. R'dam</t>
  </si>
  <si>
    <t>79314</t>
  </si>
  <si>
    <t>Stichting Marnix College</t>
  </si>
  <si>
    <t>41360</t>
  </si>
  <si>
    <t>Stichting Voortgezet Onderwijs Haaglanden</t>
  </si>
  <si>
    <t>79496</t>
  </si>
  <si>
    <t>Ver H Vryzinnig Chr Lyc</t>
  </si>
  <si>
    <t>41789</t>
  </si>
  <si>
    <t>Stichting Gereformeerde Scholengroep</t>
  </si>
  <si>
    <t>40722</t>
  </si>
  <si>
    <t>Stichting Vechtdal College</t>
  </si>
  <si>
    <t>41271</t>
  </si>
  <si>
    <t>Stichting Roelof van Echten</t>
  </si>
  <si>
    <t>41429</t>
  </si>
  <si>
    <t>Stichting Ichthus College</t>
  </si>
  <si>
    <t>41071</t>
  </si>
  <si>
    <t>Stg. v. Interconf./Alg. Bijz. voortgezet onderw. te R'dam eo</t>
  </si>
  <si>
    <t>40365</t>
  </si>
  <si>
    <t>St. Prot. Chr./RK Voortg. Ond. te Stadskanaal, Onstwedde,</t>
  </si>
  <si>
    <t>80328</t>
  </si>
  <si>
    <t>40930</t>
  </si>
  <si>
    <t>Stichting 'Het Rhedens'</t>
  </si>
  <si>
    <t>42621</t>
  </si>
  <si>
    <t>Stichting ZAAM, Interconfessioneel Voortgezet Onderwijs</t>
  </si>
  <si>
    <t>40132</t>
  </si>
  <si>
    <t>Stg. Christelijk Voortgezet Onderwijs Zuidoost-Utrecht</t>
  </si>
  <si>
    <t>80536</t>
  </si>
  <si>
    <t>Vereniging Christ. Voortgezet Onderwijs te Zutphen</t>
  </si>
  <si>
    <t>41430</t>
  </si>
  <si>
    <t>Stichting Agnieten College/De Boog</t>
  </si>
  <si>
    <t>88518</t>
  </si>
  <si>
    <t>Vereniging Chr. M.A.V.O. in de gemeente Dantumadeel</t>
  </si>
  <si>
    <t>40596</t>
  </si>
  <si>
    <t>Stg. Prot. Chr. Voortg. Ond. voor Nijverdal-Rijssen e.o.</t>
  </si>
  <si>
    <t>90897</t>
  </si>
  <si>
    <t>Stg. Inspecteur Boelensschool Schiermonnikoog/Stichting IBS</t>
  </si>
  <si>
    <t>91092</t>
  </si>
  <si>
    <t>Ver. voor Prot. Christelijk Voortg. Onderwijs te Sleeuwijk</t>
  </si>
  <si>
    <t>99048</t>
  </si>
  <si>
    <t>Stichting Voortgezet Onderwijs Parkstad Limburg</t>
  </si>
  <si>
    <t>42595</t>
  </si>
  <si>
    <t>Stichting Open Schoolgemeenschap Bijlmer</t>
  </si>
  <si>
    <t>20187</t>
  </si>
  <si>
    <t>Stichting voor Christelijk Voortgezet Onderwijs in het Gooi</t>
  </si>
  <si>
    <t>41815</t>
  </si>
  <si>
    <t>Stichting Calvijn College</t>
  </si>
  <si>
    <t>29187</t>
  </si>
  <si>
    <t>Onderwijsstichting De Kempen</t>
  </si>
  <si>
    <t>29850</t>
  </si>
  <si>
    <t>Stichting voor Christelijk Praktijkonderwijs voor Hardenberg en omgeving</t>
  </si>
  <si>
    <t>42681</t>
  </si>
  <si>
    <t>Ver. Stg./Inst.houd. Chr. Sch. Vgz. Onderwijs Goeree-Overfl.</t>
  </si>
  <si>
    <t>13554</t>
  </si>
  <si>
    <t>De Geldere Onderwijsgroep Quadraam</t>
  </si>
  <si>
    <t>45697</t>
  </si>
  <si>
    <t>Stg. Kath. Praktijkonderwijs Amersfoort en Omstreken</t>
  </si>
  <si>
    <t>41769</t>
  </si>
  <si>
    <t>Stichting voor Onderwijs op Reformatorische Grondslag</t>
  </si>
  <si>
    <t>41203</t>
  </si>
  <si>
    <t>Stichting Onderwijs Midden-Limburg</t>
  </si>
  <si>
    <t>50182</t>
  </si>
  <si>
    <t>Ver. Pr. Chr. Voortg. Onderw. voor Meppel en omgeving</t>
  </si>
  <si>
    <t>40304</t>
  </si>
  <si>
    <t>Ver. voor Chr. Voortgezet Onderwijs op Walcheren</t>
  </si>
  <si>
    <t>78769</t>
  </si>
  <si>
    <t>Katholieke Stichting Ashram College</t>
  </si>
  <si>
    <t>30101</t>
  </si>
  <si>
    <t>Stichting Voortgezet Onderwijs Regio Schijndel</t>
  </si>
  <si>
    <t>40956</t>
  </si>
  <si>
    <t>Stg. Openb. Scholengemeenschap Erasmus</t>
  </si>
  <si>
    <t>20151</t>
  </si>
  <si>
    <t>Ver. Chr. Voortgezet Onderwijs te Rotterdam en omgeving</t>
  </si>
  <si>
    <t>40209</t>
  </si>
  <si>
    <t>Stichting voor Christelijk Voortgezet Onderwijs</t>
  </si>
  <si>
    <t>13586</t>
  </si>
  <si>
    <t>Stg. OSG Singelland, Openb. VO Smallingerland en omgeving</t>
  </si>
  <si>
    <t>41750</t>
  </si>
  <si>
    <t>Stg. Openbare Scholen Groep Sevenwolden</t>
  </si>
  <si>
    <t>58722</t>
  </si>
  <si>
    <t>Stichting Samenwerkingsschool 'de Overlaat'</t>
  </si>
  <si>
    <t>31127</t>
  </si>
  <si>
    <t>Stichting STC-Group</t>
  </si>
  <si>
    <t>40310</t>
  </si>
  <si>
    <t>Stichting Het Assink Lyceum</t>
  </si>
  <si>
    <t>42606</t>
  </si>
  <si>
    <t>Stichting voor Christelijk Praktijkonderwijs in Noord-Oost Friesland</t>
  </si>
  <si>
    <t>40687</t>
  </si>
  <si>
    <t>Stichting Aeres Groep</t>
  </si>
  <si>
    <t>41403</t>
  </si>
  <si>
    <t>Stichting Chr. Voortgez. Onderw. Zeeland</t>
  </si>
  <si>
    <t>41070</t>
  </si>
  <si>
    <t>Ds. Pierson Stichting voor Voortgezet Onderwijs</t>
  </si>
  <si>
    <t>42608</t>
  </si>
  <si>
    <t>Stg tot Oprichting en Insth van Sch voor Chr Voortgezet Ondw te Schoonhoven</t>
  </si>
  <si>
    <t>13737</t>
  </si>
  <si>
    <t>Stichting Openbaar Voortgezet Onderwijs Hoogeveen</t>
  </si>
  <si>
    <t>40588</t>
  </si>
  <si>
    <t>Samenwerkingsstichting voor Voortgezet Onderwijs Uden</t>
  </si>
  <si>
    <t>69994</t>
  </si>
  <si>
    <t>Stg. CVO op reform. grondslag Veenendaal en omgeving</t>
  </si>
  <si>
    <t>74713</t>
  </si>
  <si>
    <t>Stichting Voortgezet Onderwijs voor Sliedrecht en omstreken</t>
  </si>
  <si>
    <t>75311</t>
  </si>
  <si>
    <t>Stichting Markland College</t>
  </si>
  <si>
    <t>85425</t>
  </si>
  <si>
    <t>St. Interconfessioneel (RK/PC) Voortg. Onderw. Gregor Mendel</t>
  </si>
  <si>
    <t>41859</t>
  </si>
  <si>
    <t>Sticht. Openbare Scholen Groep Schoonoord (OSG Schoonoord)</t>
  </si>
  <si>
    <t>42507</t>
  </si>
  <si>
    <t>Stg. Katholiek Voortg. Onderw. Rotterdam</t>
  </si>
  <si>
    <t>40641</t>
  </si>
  <si>
    <t>Stichting Isendoorn</t>
  </si>
  <si>
    <t>41269</t>
  </si>
  <si>
    <t>Stichting Christelijk Voortgezet Onderwijs in Apeldoorn en Omgeving</t>
  </si>
  <si>
    <t>40356</t>
  </si>
  <si>
    <t>Ver. Chr. Voortgezet Onderwijs in de Hoeksche Waard</t>
  </si>
  <si>
    <t>41163</t>
  </si>
  <si>
    <t>Stichting Prakt.onderw. Leiden e.o.</t>
  </si>
  <si>
    <t>41537</t>
  </si>
  <si>
    <t>Stg. Openb. Voortg. Onderwijs Alphen aan den Rijn</t>
  </si>
  <si>
    <t>41555</t>
  </si>
  <si>
    <t>Stichting RSG ''t Rijks', st. reg. ovo Bergen op Zoom eo</t>
  </si>
  <si>
    <t>40696</t>
  </si>
  <si>
    <t>Stichting Gooise Scholen Federatie</t>
  </si>
  <si>
    <t>41897</t>
  </si>
  <si>
    <t>Stichting Voortgezet Onderwijs De Vechtstreek</t>
  </si>
  <si>
    <t>41594</t>
  </si>
  <si>
    <t>Stg. Onderwijsgroep Galil‰i, Openb.Voortg.Ond.Voorne-Putten</t>
  </si>
  <si>
    <t>41737</t>
  </si>
  <si>
    <t>Stg. Openb. Voortgezet Onderw. Coevorden, Hardenberg e.o.</t>
  </si>
  <si>
    <t>31126</t>
  </si>
  <si>
    <t>Stichting Nordwin College</t>
  </si>
  <si>
    <t>13278</t>
  </si>
  <si>
    <t>Stichting Regionale Scholengemeenschap Enkhuizen</t>
  </si>
  <si>
    <t>42529</t>
  </si>
  <si>
    <t>Stg. Openb. Voortgezet Onderw. Noordoost-Veluwe</t>
  </si>
  <si>
    <t>41161</t>
  </si>
  <si>
    <t>Stichting Scholengroep Pontes</t>
  </si>
  <si>
    <t>40097</t>
  </si>
  <si>
    <t>Stichting AOC de Groene Welle</t>
  </si>
  <si>
    <t>41525</t>
  </si>
  <si>
    <t>Stichting Openbaar Voortgezet Onderwijs Gouda</t>
  </si>
  <si>
    <t>13678</t>
  </si>
  <si>
    <t>Stichting voor Openbaar Voortgezet Onderwijs in Noordwest Friesland</t>
  </si>
  <si>
    <t>40339</t>
  </si>
  <si>
    <t>Vereniging voor Christ. V.O. in Noord-West Friesland</t>
  </si>
  <si>
    <t>40570</t>
  </si>
  <si>
    <t>Stichting Christelijk Onderwijs Groningen</t>
  </si>
  <si>
    <t>31028</t>
  </si>
  <si>
    <t>Stg. Christ. Voortg. Onderwijs Zwijndrechtse Waard</t>
  </si>
  <si>
    <t>40334</t>
  </si>
  <si>
    <t>Stg. Prot. Chr. Voortg. Ond. in Gouda en omgeving</t>
  </si>
  <si>
    <t>42992</t>
  </si>
  <si>
    <t>Stichting Katholiek Voortgezet Onderwijs Breda e.o./Skvob</t>
  </si>
  <si>
    <t>77741</t>
  </si>
  <si>
    <t>Stichting S. Adelbert College</t>
  </si>
  <si>
    <t>40003</t>
  </si>
  <si>
    <t>Stg. voor Voortg. Onderwijs op Interconfessionele Grondslag</t>
  </si>
  <si>
    <t>42555</t>
  </si>
  <si>
    <t>Stichting Krimpenerwaard College</t>
  </si>
  <si>
    <t>31137</t>
  </si>
  <si>
    <t>Stg. Lentiz Onderwijsgroep, s.w.s. voor BVE/VO ih Wl/NWN</t>
  </si>
  <si>
    <t>41475</t>
  </si>
  <si>
    <t>Stichting Openbaar Voortgezet Onderwijs Utrecht</t>
  </si>
  <si>
    <t>42618</t>
  </si>
  <si>
    <t>Stichting openbaar voortgezet onderwijs Schoonhoven</t>
  </si>
  <si>
    <t>41867</t>
  </si>
  <si>
    <t>Stichting Openbaar Voortgezet Onderwijs Goeree-Overflakkee</t>
  </si>
  <si>
    <t>41490</t>
  </si>
  <si>
    <t>Stichting Openbaar Voortgezet Onderwijs Ooststellingwerf</t>
  </si>
  <si>
    <t>42568</t>
  </si>
  <si>
    <t>Stichting Openbaar Voortgezet Onderwijs Hoeksche Waard</t>
  </si>
  <si>
    <t>41865</t>
  </si>
  <si>
    <t>Stichting Regius College Schagen</t>
  </si>
  <si>
    <t>41568</t>
  </si>
  <si>
    <t>Stichting Openbare Scholengr. Vlaardingen Schiedam (OSVS)</t>
  </si>
  <si>
    <t>41442</t>
  </si>
  <si>
    <t>Stichting RSG Magister Alvinus</t>
  </si>
  <si>
    <t>41295</t>
  </si>
  <si>
    <t>St. SVO in de Regio Steenwijk, Weststellingwerf en Westervel</t>
  </si>
  <si>
    <t>42508</t>
  </si>
  <si>
    <t>Sticht. Openb. Voortg. Onderw. Vlagtwedde</t>
  </si>
  <si>
    <t>41652</t>
  </si>
  <si>
    <t>Stg. Openb. Voortgez. Onderw. Zeeuws-Vlaanderen</t>
  </si>
  <si>
    <t>10869</t>
  </si>
  <si>
    <t>Gemeente Texel</t>
  </si>
  <si>
    <t>41623</t>
  </si>
  <si>
    <t>Stichting Openbaar Voortgezet Onderwijs Tilburg</t>
  </si>
  <si>
    <t>13563</t>
  </si>
  <si>
    <t>Bestuurscommissie Winkler Prins</t>
  </si>
  <si>
    <t>26157</t>
  </si>
  <si>
    <t>Stichting Montessori Scholengemeenschap Amsterdam</t>
  </si>
  <si>
    <t>30783</t>
  </si>
  <si>
    <t>Ver. Chr. Voortg. Onderwijs Alblasserwaard West</t>
  </si>
  <si>
    <t>33372</t>
  </si>
  <si>
    <t>Stichting voor Christelijk Voortgezet Onderwijs West-Brabant</t>
  </si>
  <si>
    <t>41054</t>
  </si>
  <si>
    <t>St. Katholieke Scholengr. voor Voortg. Onderw. Best-Oirschot</t>
  </si>
  <si>
    <t>77494</t>
  </si>
  <si>
    <t>Stichting Metameer</t>
  </si>
  <si>
    <t>41219</t>
  </si>
  <si>
    <t>Stichting Vrije Scholen Voortgezet Onderwijs Noord Holland</t>
  </si>
  <si>
    <t>41509</t>
  </si>
  <si>
    <t>Stichting Hondsrug College</t>
  </si>
  <si>
    <t>13555</t>
  </si>
  <si>
    <t>Stichting voor Openbaar Voortgezet Onderwijs op Walcheren</t>
  </si>
  <si>
    <t>13693</t>
  </si>
  <si>
    <t>Stichting voor Openbaar Voortgezet Onderwijs van Wageningen en omstreken</t>
  </si>
  <si>
    <t>13360</t>
  </si>
  <si>
    <t>Stg. Minkema Voortgez. Onderw. in Woerd. e.o.</t>
  </si>
  <si>
    <t>41864</t>
  </si>
  <si>
    <t>Stichting Cambium College voor openbaar voortgezet onderwijs</t>
  </si>
  <si>
    <t>13739</t>
  </si>
  <si>
    <t>Stichting Regionale Scholengemeenschap (RSG)</t>
  </si>
  <si>
    <t>41313</t>
  </si>
  <si>
    <t>Stichting Prakt.onderw. 's-Hertogenbosch</t>
  </si>
  <si>
    <t>44813</t>
  </si>
  <si>
    <t>Stichting Speciaal Onderwijs Noord- en Midden-Limburg</t>
  </si>
  <si>
    <t>43837</t>
  </si>
  <si>
    <t>Stg. Ger. Voortgez. Onderwijs Oost-Nederland</t>
  </si>
  <si>
    <t>10053</t>
  </si>
  <si>
    <t>Gemeente Assen</t>
  </si>
  <si>
    <t>49778</t>
  </si>
  <si>
    <t>Stichting voor Interconfessioneel Voortgezet Onderwijs in Oost West Friesland</t>
  </si>
  <si>
    <t>30882</t>
  </si>
  <si>
    <t>Stichting Eduvier Onderwijsgroep</t>
  </si>
  <si>
    <t>41890</t>
  </si>
  <si>
    <t>Stichting Anna van Rijn College</t>
  </si>
  <si>
    <t>40320</t>
  </si>
  <si>
    <t>Stichting Berechja College</t>
  </si>
  <si>
    <t>41587</t>
  </si>
  <si>
    <t>Stichting Openbaar Voortgezet Onderwijs Roosendaal</t>
  </si>
  <si>
    <t>13709</t>
  </si>
  <si>
    <t>Stichting O.R.S. Lek en Linge</t>
  </si>
  <si>
    <t>13365</t>
  </si>
  <si>
    <t>Stichting Waerdenborch</t>
  </si>
  <si>
    <t>10028</t>
  </si>
  <si>
    <t>Gemeente Ameland</t>
  </si>
  <si>
    <t>10907</t>
  </si>
  <si>
    <t>Gemeente Veenendaal</t>
  </si>
  <si>
    <t>42549</t>
  </si>
  <si>
    <t>Stichting Openbaar Voortgez. Onderw. Ede</t>
  </si>
  <si>
    <t>40716</t>
  </si>
  <si>
    <t>Stg. Chr. Voortgezet Onderwijs voor Culemborg en Omgeving</t>
  </si>
  <si>
    <t>41636</t>
  </si>
  <si>
    <t>Stichting Onderwijsgroep ZW-Drenthe</t>
  </si>
  <si>
    <t>41320</t>
  </si>
  <si>
    <t>Stichting Dollard College</t>
  </si>
  <si>
    <t>42530</t>
  </si>
  <si>
    <t>Stg. Openb. Voortgez. Onderw. Amstelveen</t>
  </si>
  <si>
    <t>42532</t>
  </si>
  <si>
    <t>Stichting voor Openbaar Voortgezet Onderwijs Delft</t>
  </si>
  <si>
    <t>41738</t>
  </si>
  <si>
    <t>Stg. Openb. Voortgez. Onderw. 'Willem de Zwijger College'</t>
  </si>
  <si>
    <t>41208</t>
  </si>
  <si>
    <t>Stichting Onderwijsgroep Amersfoort</t>
  </si>
  <si>
    <t>42506</t>
  </si>
  <si>
    <t>Stichting Scholengroep Leonardo Da Vinci Leiden</t>
  </si>
  <si>
    <t>41581</t>
  </si>
  <si>
    <t>Stg. Openb. Voortgezet Onderw. Zaanstad</t>
  </si>
  <si>
    <t>41824</t>
  </si>
  <si>
    <t>Stichting OSG Hengelo</t>
  </si>
  <si>
    <t>13749</t>
  </si>
  <si>
    <t>Stichting Gemeentelijk Gymnasium Hilversum</t>
  </si>
  <si>
    <t>13603</t>
  </si>
  <si>
    <t>Stg. openb. scholengemeenschap Piter Jelles</t>
  </si>
  <si>
    <t>42505</t>
  </si>
  <si>
    <t>Stichting Stedelijk Gymnasium Leiden</t>
  </si>
  <si>
    <t>41836</t>
  </si>
  <si>
    <t>Stichting Apeldoorns Voortgezet Openbaar Onderwijs</t>
  </si>
  <si>
    <t>41513</t>
  </si>
  <si>
    <t>Stg. Johan de Witt-gymnasium te Dordrecht</t>
  </si>
  <si>
    <t>41889</t>
  </si>
  <si>
    <t>Openb. Schol.gem. Esdal Coll./ Stg.Esdal Coll., SG openb. vg</t>
  </si>
  <si>
    <t>13273</t>
  </si>
  <si>
    <t>Stg. Openb. Voortgez. Onderw. Noord- en Midden-Drenthe</t>
  </si>
  <si>
    <t>41402</t>
  </si>
  <si>
    <t>Stichting Scholengr. Den Haag Zuid-West</t>
  </si>
  <si>
    <t>41854</t>
  </si>
  <si>
    <t>Samenwerkingstichting Voortgezet Onderwijs  ROCvA (VO)</t>
  </si>
  <si>
    <t>41556</t>
  </si>
  <si>
    <t>Stichting Spinoza Lyceum Amsterdam</t>
  </si>
  <si>
    <t>40501</t>
  </si>
  <si>
    <t>Stichting CITAVERDE College</t>
  </si>
  <si>
    <t>41063</t>
  </si>
  <si>
    <t>Openbare Stichting Scholengemeenschap Reigersbos</t>
  </si>
  <si>
    <t>41830</t>
  </si>
  <si>
    <t>Stg. Openb. Voortgezet Onderw. Progresso (SOVOP)</t>
  </si>
  <si>
    <t>41512</t>
  </si>
  <si>
    <t>Stichting Stedelijk Voortgezet Onderw. Zoetermeer</t>
  </si>
  <si>
    <t>40060</t>
  </si>
  <si>
    <t>Stg. Open Oecumenische School Voortgezet Onderwijs Houten</t>
  </si>
  <si>
    <t>30827</t>
  </si>
  <si>
    <t>Stichting voor Praktijkonderw. in De Langstraat</t>
  </si>
  <si>
    <t>41152</t>
  </si>
  <si>
    <t>Stichting Openb. Voortgez. Onderw. Tiel</t>
  </si>
  <si>
    <t>40619</t>
  </si>
  <si>
    <t>Stichting Praktijkonderwijs Roermond e.o.</t>
  </si>
  <si>
    <t>67237</t>
  </si>
  <si>
    <t>Stichting Grafisch Lyceum Rotterdam</t>
  </si>
  <si>
    <t>41389</t>
  </si>
  <si>
    <t>Stichting Openbaar Voortgezet Onderwijs Noordwijk</t>
  </si>
  <si>
    <t>31157</t>
  </si>
  <si>
    <t>Stg. Chr. Spec. Vgz. Onderwijs op Reformatorische grondslag</t>
  </si>
  <si>
    <t>31180</t>
  </si>
  <si>
    <t>Stg. Chr. Voortgez. Onderwijs te Steenwijk</t>
  </si>
  <si>
    <t>41397</t>
  </si>
  <si>
    <t>Stichting voor Openbaar Onderwijs in Dordrecht</t>
  </si>
  <si>
    <t>42509</t>
  </si>
  <si>
    <t>Stichting Staring College</t>
  </si>
  <si>
    <t>40078</t>
  </si>
  <si>
    <t>Stichting voor Christelijk VO voor de regio Oost Friesland</t>
  </si>
  <si>
    <t>40336</t>
  </si>
  <si>
    <t>Ver. voor Chr. Voortg. Onderw. regio Heerenveen en Joure</t>
  </si>
  <si>
    <t>41883</t>
  </si>
  <si>
    <t>Stichting Atlas College</t>
  </si>
  <si>
    <t>40673</t>
  </si>
  <si>
    <t>Stichting Clusius College</t>
  </si>
  <si>
    <t>40595</t>
  </si>
  <si>
    <t>Stichting Katholiek Voortgezet Onderwijs Hulst</t>
  </si>
  <si>
    <t>40700</t>
  </si>
  <si>
    <t>Stg. Andreas College voor CVO te Katwijk e.o.</t>
  </si>
  <si>
    <t>40608</t>
  </si>
  <si>
    <t>Stichting Christelijke Scholengemeenschap Het Streek</t>
  </si>
  <si>
    <t>42534</t>
  </si>
  <si>
    <t>Stichting dr. Aletta Jacobs College</t>
  </si>
  <si>
    <t>40232</t>
  </si>
  <si>
    <t>Stg. Alg. Bijz. Voortg. Ond. Eindhoven</t>
  </si>
  <si>
    <t>41599</t>
  </si>
  <si>
    <t>Stg. Kath. Ondernemersonderw. te Tilburg</t>
  </si>
  <si>
    <t>40854</t>
  </si>
  <si>
    <t>Stichting ROC Summa College</t>
  </si>
  <si>
    <t>40856</t>
  </si>
  <si>
    <t>Stichting Voortgez. Onderw. Gemert e.o.</t>
  </si>
  <si>
    <t>31142</t>
  </si>
  <si>
    <t>Stichting Helicon Opleidingen</t>
  </si>
  <si>
    <t>41529</t>
  </si>
  <si>
    <t>Stichting Praktijkonderwijs Emmen e.o.</t>
  </si>
  <si>
    <t>41164</t>
  </si>
  <si>
    <t>Stichting Praktijkonderwijs Regio Nijmegen</t>
  </si>
  <si>
    <t>78132</t>
  </si>
  <si>
    <t>Stg. voor interconfessioneel (rk/pc) Prakt.onderw. Woerden</t>
  </si>
  <si>
    <t>41622</t>
  </si>
  <si>
    <t>Stichting Praktijkonderwijs De Brug Zaltbommel</t>
  </si>
  <si>
    <t>41142</t>
  </si>
  <si>
    <t>de Passie, stichting voor Evang. Bijb.getr. Onderw.</t>
  </si>
  <si>
    <t>41466</t>
  </si>
  <si>
    <t>Stichting voor Praktijkonderwijs-OPDC Dordrecht</t>
  </si>
  <si>
    <t>41608</t>
  </si>
  <si>
    <t>Stg. Samenwerkingsschool Alg. Bijz. Voortgez. Onderw. IJburg</t>
  </si>
  <si>
    <t>41808</t>
  </si>
  <si>
    <t>Stichting Voortgezet Onderwijs Compas</t>
  </si>
  <si>
    <t>41870</t>
  </si>
  <si>
    <t>Stichting Isaac Beeckman Academie</t>
  </si>
  <si>
    <t>41882</t>
  </si>
  <si>
    <t>Stichting SiNTLUCAS</t>
  </si>
  <si>
    <t>41877</t>
  </si>
  <si>
    <t>Stg. Sam.werk. Voortg. Onderw. Houten/Nieuwegein</t>
  </si>
  <si>
    <t>42590</t>
  </si>
  <si>
    <t>Stichting voortgezet onderwijs Eemsdelta</t>
  </si>
  <si>
    <t>42639</t>
  </si>
  <si>
    <t>Stichting Tjalling Koopmans College</t>
  </si>
  <si>
    <t>42696</t>
  </si>
  <si>
    <t>Stichting voor Islamitisch Voortgezet Onderwijs in Rotterdam e.o.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</si>
</sst>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"/>
    <numFmt numFmtId="165" formatCode="0.0%"/>
  </numFmts>
  <fonts count="19" x14ac:knownFonts="1">
    <font>
      <sz val="8.5"/>
      <color theme="1"/>
      <name val="Verdana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sz val="8.5"/>
      <color theme="1"/>
      <name val="Verdana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sz val="9"/>
      <color rgb="FFCC0000"/>
      <name val="Arial"/>
      <family val="2"/>
    </font>
    <font>
      <b/>
      <sz val="9"/>
      <color rgb="FF0000FF"/>
      <name val="Arial"/>
      <family val="2"/>
    </font>
    <font>
      <sz val="9"/>
      <color theme="1"/>
      <name val="Verdana"/>
      <family val="2"/>
    </font>
    <font>
      <b/>
      <sz val="16"/>
      <color rgb="FFFF0000"/>
      <name val="Arial"/>
      <family val="2"/>
    </font>
    <font>
      <u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 tint="0.3999755851924192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F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/>
    <xf numFmtId="0" fontId="9" fillId="0" borderId="0" xfId="0" applyFont="1" applyFill="1" applyAlignment="1"/>
    <xf numFmtId="0" fontId="1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top" wrapText="1"/>
    </xf>
    <xf numFmtId="0" fontId="10" fillId="0" borderId="0" xfId="0" quotePrefix="1" applyFont="1" applyFill="1" applyAlignment="1" applyProtection="1">
      <alignment horizontal="fill" vertical="center"/>
    </xf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1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1" fillId="0" borderId="4" xfId="0" applyFont="1" applyFill="1" applyBorder="1" applyAlignment="1" applyProtection="1"/>
    <xf numFmtId="165" fontId="1" fillId="2" borderId="4" xfId="1" applyNumberFormat="1" applyFont="1" applyFill="1" applyBorder="1" applyAlignment="1" applyProtection="1">
      <alignment horizontal="center" vertical="center"/>
    </xf>
    <xf numFmtId="165" fontId="1" fillId="3" borderId="5" xfId="1" applyNumberFormat="1" applyFont="1" applyFill="1" applyBorder="1" applyAlignment="1" applyProtection="1">
      <alignment horizontal="center" vertical="center"/>
    </xf>
    <xf numFmtId="165" fontId="1" fillId="2" borderId="6" xfId="1" applyNumberFormat="1" applyFont="1" applyFill="1" applyBorder="1" applyAlignment="1" applyProtection="1">
      <alignment horizontal="center" vertical="center"/>
    </xf>
    <xf numFmtId="165" fontId="1" fillId="3" borderId="7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/>
    </xf>
    <xf numFmtId="165" fontId="1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165" fontId="2" fillId="0" borderId="10" xfId="1" applyNumberFormat="1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top" wrapText="1"/>
    </xf>
    <xf numFmtId="0" fontId="10" fillId="0" borderId="16" xfId="0" applyFont="1" applyFill="1" applyBorder="1" applyAlignment="1" applyProtection="1">
      <alignment vertical="top" wrapText="1"/>
    </xf>
    <xf numFmtId="0" fontId="9" fillId="0" borderId="2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</xf>
    <xf numFmtId="165" fontId="11" fillId="3" borderId="10" xfId="1" applyNumberFormat="1" applyFont="1" applyFill="1" applyBorder="1" applyAlignment="1" applyProtection="1">
      <alignment horizontal="center" vertical="center"/>
      <protection locked="0"/>
    </xf>
    <xf numFmtId="165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right" vertical="center"/>
    </xf>
    <xf numFmtId="164" fontId="2" fillId="5" borderId="21" xfId="0" applyNumberFormat="1" applyFont="1" applyFill="1" applyBorder="1" applyAlignment="1" applyProtection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0" fillId="6" borderId="16" xfId="0" applyFont="1" applyFill="1" applyBorder="1" applyAlignment="1" applyProtection="1">
      <alignment vertical="top" wrapText="1"/>
    </xf>
    <xf numFmtId="0" fontId="10" fillId="5" borderId="0" xfId="0" applyFont="1" applyFill="1" applyBorder="1" applyAlignment="1" applyProtection="1">
      <alignment horizontal="right" vertical="top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 applyProtection="1">
      <alignment horizontal="center" vertical="top" wrapText="1"/>
    </xf>
    <xf numFmtId="3" fontId="2" fillId="6" borderId="10" xfId="0" applyNumberFormat="1" applyFont="1" applyFill="1" applyBorder="1" applyAlignment="1" applyProtection="1">
      <alignment horizontal="center" vertical="center"/>
    </xf>
    <xf numFmtId="165" fontId="2" fillId="6" borderId="10" xfId="1" applyNumberFormat="1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right" vertical="center"/>
    </xf>
    <xf numFmtId="0" fontId="10" fillId="5" borderId="21" xfId="0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right" vertical="top" wrapText="1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 vertical="center"/>
    </xf>
    <xf numFmtId="0" fontId="10" fillId="2" borderId="21" xfId="0" applyFont="1" applyFill="1" applyBorder="1" applyAlignment="1" applyProtection="1">
      <alignment horizontal="right" vertical="center"/>
    </xf>
    <xf numFmtId="0" fontId="10" fillId="2" borderId="0" xfId="0" applyFont="1" applyFill="1" applyAlignment="1">
      <alignment horizontal="center" vertical="center"/>
    </xf>
    <xf numFmtId="3" fontId="10" fillId="3" borderId="0" xfId="0" applyNumberFormat="1" applyFont="1" applyFill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vertical="center"/>
    </xf>
    <xf numFmtId="0" fontId="17" fillId="7" borderId="0" xfId="2" applyFont="1" applyFill="1" applyAlignment="1">
      <alignment wrapText="1"/>
    </xf>
    <xf numFmtId="0" fontId="10" fillId="6" borderId="10" xfId="0" applyFont="1" applyFill="1" applyBorder="1" applyAlignment="1" applyProtection="1">
      <alignment horizontal="center" vertical="center"/>
    </xf>
    <xf numFmtId="3" fontId="1" fillId="6" borderId="6" xfId="0" applyNumberFormat="1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alignment vertical="center"/>
      <protection locked="0"/>
    </xf>
    <xf numFmtId="0" fontId="18" fillId="0" borderId="0" xfId="0" applyFont="1"/>
    <xf numFmtId="0" fontId="7" fillId="4" borderId="17" xfId="0" applyFont="1" applyFill="1" applyBorder="1" applyAlignment="1" applyProtection="1">
      <alignment horizontal="left" vertical="center"/>
    </xf>
    <xf numFmtId="0" fontId="7" fillId="4" borderId="18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3" fillId="0" borderId="0" xfId="0" applyFont="1" applyAlignment="1">
      <alignment horizontal="left"/>
    </xf>
    <xf numFmtId="0" fontId="1" fillId="0" borderId="17" xfId="0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left" vertical="center"/>
    </xf>
    <xf numFmtId="0" fontId="7" fillId="4" borderId="20" xfId="0" applyFont="1" applyFill="1" applyBorder="1" applyAlignment="1" applyProtection="1">
      <alignment horizontal="left" vertical="center"/>
    </xf>
    <xf numFmtId="0" fontId="15" fillId="3" borderId="0" xfId="0" applyFont="1" applyFill="1" applyAlignment="1">
      <alignment vertical="center"/>
    </xf>
  </cellXfs>
  <cellStyles count="3">
    <cellStyle name="Hyperlink" xfId="2" builtinId="8"/>
    <cellStyle name="Procent" xfId="1" builtinId="5"/>
    <cellStyle name="Standaard" xfId="0" builtinId="0"/>
  </cellStyles>
  <dxfs count="16"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CC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C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rgb="FFCC0000"/>
      </font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F675"/>
  <sheetViews>
    <sheetView showGridLines="0" showRowColHeaders="0" tabSelected="1" workbookViewId="0">
      <pane ySplit="20" topLeftCell="A21" activePane="bottomLeft" state="frozen"/>
      <selection pane="bottomLeft" activeCell="A21" sqref="A21"/>
    </sheetView>
  </sheetViews>
  <sheetFormatPr defaultColWidth="14.85546875" defaultRowHeight="15.75" customHeight="1" x14ac:dyDescent="0.2"/>
  <cols>
    <col min="1" max="1" width="17.28515625" style="2" customWidth="1"/>
    <col min="2" max="2" width="15.140625" style="2" customWidth="1"/>
    <col min="3" max="3" width="70.28515625" style="2" bestFit="1" customWidth="1"/>
    <col min="4" max="4" width="28.85546875" style="2" customWidth="1"/>
    <col min="5" max="5" width="25.5703125" style="2" customWidth="1"/>
    <col min="6" max="6" width="20" style="2" customWidth="1"/>
    <col min="7" max="7" width="10.7109375" style="2" customWidth="1"/>
    <col min="8" max="8" width="67" style="2" bestFit="1" customWidth="1"/>
    <col min="9" max="9" width="28.85546875" style="2" bestFit="1" customWidth="1"/>
    <col min="10" max="10" width="25.5703125" style="2" bestFit="1" customWidth="1"/>
    <col min="11" max="11" width="20" style="2" bestFit="1" customWidth="1"/>
    <col min="12" max="18" width="22.42578125" style="2" customWidth="1"/>
    <col min="19" max="40" width="10.85546875" style="4" hidden="1" customWidth="1"/>
    <col min="41" max="44" width="10.85546875" style="27" hidden="1" customWidth="1"/>
    <col min="45" max="45" width="20.140625" style="27" hidden="1" customWidth="1"/>
    <col min="46" max="47" width="19.140625" style="27" hidden="1" customWidth="1"/>
    <col min="48" max="48" width="19.7109375" style="27" hidden="1" customWidth="1"/>
    <col min="49" max="49" width="3.140625" style="27" hidden="1" customWidth="1"/>
    <col min="50" max="58" width="14.85546875" style="27"/>
    <col min="59" max="16384" width="14.85546875" style="3"/>
  </cols>
  <sheetData>
    <row r="1" spans="1:58" s="10" customFormat="1" ht="27.75" customHeight="1" thickBot="1" x14ac:dyDescent="0.2">
      <c r="A1" s="9" t="s">
        <v>495</v>
      </c>
      <c r="B1" s="1"/>
      <c r="C1" s="1"/>
      <c r="D1" s="1"/>
      <c r="E1" s="1"/>
      <c r="F1" s="1"/>
      <c r="G1" s="1"/>
      <c r="H1" s="1"/>
      <c r="I1" s="98" t="s">
        <v>240</v>
      </c>
      <c r="J1" s="99"/>
      <c r="K1" s="43">
        <v>5</v>
      </c>
      <c r="M1" s="1"/>
      <c r="N1" s="1"/>
      <c r="Q1" s="1"/>
      <c r="R1" s="1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</row>
    <row r="2" spans="1:58" s="10" customFormat="1" ht="27.75" customHeight="1" thickBot="1" x14ac:dyDescent="0.2">
      <c r="A2" s="58" t="s">
        <v>496</v>
      </c>
      <c r="B2" s="1"/>
      <c r="C2" s="1"/>
      <c r="D2" s="1"/>
      <c r="E2" s="1"/>
      <c r="F2" s="1"/>
      <c r="G2" s="1"/>
      <c r="H2" s="1"/>
      <c r="I2" s="108" t="s">
        <v>426</v>
      </c>
      <c r="M2" s="1"/>
      <c r="N2" s="1"/>
      <c r="Q2" s="1"/>
      <c r="R2" s="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</row>
    <row r="3" spans="1:58" s="10" customFormat="1" ht="13.5" thickBot="1" x14ac:dyDescent="0.2">
      <c r="I3" s="106" t="s">
        <v>242</v>
      </c>
      <c r="J3" s="107"/>
      <c r="K3" s="32">
        <v>2015</v>
      </c>
      <c r="M3" s="29"/>
      <c r="N3" s="1"/>
      <c r="Q3" s="1"/>
      <c r="R3" s="1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1:58" s="10" customFormat="1" ht="13.5" customHeight="1" thickBot="1" x14ac:dyDescent="0.3">
      <c r="A4" s="97" t="s">
        <v>428</v>
      </c>
      <c r="I4" s="102" t="s">
        <v>234</v>
      </c>
      <c r="J4" s="103"/>
      <c r="K4" s="33">
        <f>K3+1</f>
        <v>2016</v>
      </c>
      <c r="M4" s="29"/>
      <c r="N4" s="1"/>
      <c r="Q4" s="1"/>
      <c r="R4" s="1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</row>
    <row r="5" spans="1:58" s="10" customFormat="1" ht="15" x14ac:dyDescent="0.25">
      <c r="A5" s="97" t="s">
        <v>429</v>
      </c>
      <c r="M5" s="29"/>
      <c r="N5" s="1"/>
      <c r="O5" s="1"/>
      <c r="P5" s="1"/>
      <c r="Q5" s="1"/>
      <c r="R5" s="1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</row>
    <row r="6" spans="1:58" s="10" customFormat="1" ht="15" x14ac:dyDescent="0.25">
      <c r="A6" s="97" t="s">
        <v>430</v>
      </c>
      <c r="K6"/>
      <c r="M6" s="29"/>
      <c r="N6" s="1"/>
      <c r="O6" s="1"/>
      <c r="P6" s="1"/>
      <c r="Q6" s="1"/>
      <c r="R6" s="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</row>
    <row r="7" spans="1:58" ht="12" x14ac:dyDescent="0.2"/>
    <row r="8" spans="1:58" ht="30" x14ac:dyDescent="0.25">
      <c r="A8" s="88" t="s">
        <v>427</v>
      </c>
      <c r="C8" s="89" t="str">
        <f ca="1">HYPERLINK(CONCATENATE(RIGHT(CELL("bestandsnaam",Leerlingaantallen_Vo_2010_2035!$K$1),LEN(CELL("bestandsnaam",Leerlingaantallen_Vo_2010_2035!$K$1))-(SEARCH("[",CELL("bestandsnaam",Leerlingaantallen_Vo_2010_2035!$K$1))-1)),"!",ADDRESS(ROW(Leerlingaantallen_Vo_2010_2035!$K$1),COLUMN(Leerlingaantallen_Vo_2010_2035!$K$1))))</f>
        <v>[12 leerlingen vo - groei en krimp aantal leerlingen 2010-2035 01v01.xlsx]Leerlingaantallen_Vo_2010_2035!$K$1</v>
      </c>
      <c r="D8"/>
      <c r="E8"/>
      <c r="F8"/>
      <c r="G8"/>
      <c r="H8"/>
      <c r="I8"/>
      <c r="J8" s="13"/>
      <c r="K8" s="14"/>
      <c r="L8" s="14"/>
      <c r="M8" s="14"/>
      <c r="N8" s="90" t="str">
        <f>N18</f>
        <v>INSTELLING</v>
      </c>
      <c r="O8" s="85" t="str">
        <f>O18</f>
        <v>BEVOEGD GEZAG</v>
      </c>
      <c r="P8" s="85" t="str">
        <f t="shared" ref="P8:R8" si="0">P18</f>
        <v>GEMEENTE (INSTELLING)</v>
      </c>
      <c r="Q8" s="85" t="str">
        <f t="shared" si="0"/>
        <v>PROVINCIE (INSTELLING)</v>
      </c>
      <c r="R8" s="85" t="str">
        <f t="shared" si="0"/>
        <v>PLAATSNAAM (INSTELLING)</v>
      </c>
    </row>
    <row r="9" spans="1:58" ht="12" x14ac:dyDescent="0.2">
      <c r="C9"/>
      <c r="D9"/>
      <c r="E9"/>
      <c r="F9"/>
      <c r="G9"/>
      <c r="I9" s="45" t="s">
        <v>243</v>
      </c>
      <c r="J9" s="12" t="s">
        <v>425</v>
      </c>
      <c r="K9" s="7"/>
      <c r="L9" s="7"/>
      <c r="M9" s="8"/>
      <c r="N9" s="91">
        <f>COUNT(N20:N672)</f>
        <v>651</v>
      </c>
      <c r="O9" s="72">
        <f>AS18</f>
        <v>336</v>
      </c>
      <c r="P9" s="72">
        <f>AT18</f>
        <v>224</v>
      </c>
      <c r="Q9" s="72">
        <f>AU18</f>
        <v>12</v>
      </c>
      <c r="R9" s="72">
        <f>AV18</f>
        <v>247</v>
      </c>
    </row>
    <row r="10" spans="1:58" ht="12" x14ac:dyDescent="0.2">
      <c r="C10"/>
      <c r="D10"/>
      <c r="E10"/>
      <c r="F10"/>
      <c r="G10"/>
      <c r="H10" s="23" t="s">
        <v>244</v>
      </c>
      <c r="I10" s="40">
        <v>-0.15</v>
      </c>
      <c r="J10" s="49" t="str">
        <f>CONCATENATE("Aantallen met een ",IF(LEFT($M$19,1)="P","verwachte ",""),TEXT($K$1,"0"),"-jaars krimp van ",TEXT(ABS($I$10),"0,0%")," of meer in de periode van teljaar ",$K$3,"-",$K$3+$K$1)</f>
        <v>Aantallen met een verwachte 5-jaars krimp van 15,0% of meer in de periode van teljaar 2015-2020</v>
      </c>
      <c r="K10" s="50"/>
      <c r="L10" s="50"/>
      <c r="M10" s="51"/>
      <c r="N10" s="73">
        <f>COUNTIF(N$20:N$672,CONCATENATE("&lt;",$I$10))</f>
        <v>85</v>
      </c>
      <c r="O10" s="74">
        <f>COUNTIFS(O$20:O$672,CONCATENATE("&lt;",$I$10),AS$20:AS$672,1)</f>
        <v>31</v>
      </c>
      <c r="P10" s="74">
        <f>COUNTIFS(P$20:P$672,CONCATENATE("&lt;",$I$10),AT$20:AT$672,1)</f>
        <v>22</v>
      </c>
      <c r="Q10" s="74">
        <f>COUNTIFS(Q$20:Q$672,CONCATENATE("&lt;",$I$10),AU$20:AU$672,1)</f>
        <v>0</v>
      </c>
      <c r="R10" s="74">
        <f>COUNTIFS(R$20:R$672,CONCATENATE("&lt;",$I$10),AV$20:AV$672,1)</f>
        <v>25</v>
      </c>
    </row>
    <row r="11" spans="1:58" ht="12" x14ac:dyDescent="0.2">
      <c r="C11"/>
      <c r="D11"/>
      <c r="E11"/>
      <c r="F11"/>
      <c r="G11"/>
      <c r="H11" s="23" t="s">
        <v>245</v>
      </c>
      <c r="I11" s="39">
        <v>-7.4999999999999997E-2</v>
      </c>
      <c r="J11" s="52" t="str">
        <f>CONCATENATE("Aantallen met een ",IF(LEFT($M$19,1)="P","verwachte ",""),TEXT($K$1,"0"),"-jaars krimp tussen ",TEXT(ABS($I$11),"0,0%")," en ",TEXT(ABS($I$10),"0,0%")," in de periode van teljaar ",$K$3,"-",$K$3+$K$1)</f>
        <v>Aantallen met een verwachte 5-jaars krimp tussen 7,5% en 15,0% in de periode van teljaar 2015-2020</v>
      </c>
      <c r="K11" s="53"/>
      <c r="L11" s="53"/>
      <c r="M11" s="54"/>
      <c r="N11" s="75">
        <f>COUNTIF(N$20:N$672,CONCATENATE("&lt;",$I$11))-N10</f>
        <v>206</v>
      </c>
      <c r="O11" s="76">
        <f>COUNTIFS(O$20:O$672,CONCATENATE("&lt;",$I$11),AS$20:AS$672,1)-O10</f>
        <v>107</v>
      </c>
      <c r="P11" s="76">
        <f>COUNTIFS(P$20:P$672,CONCATENATE("&lt;",$I$11),AT$20:AT$672,1)-P10</f>
        <v>86</v>
      </c>
      <c r="Q11" s="76">
        <f>COUNTIFS(Q$20:Q$672,CONCATENATE("&lt;",$I$11),AU$20:AU$672,1)-Q10</f>
        <v>3</v>
      </c>
      <c r="R11" s="76">
        <f>COUNTIFS(R$20:R$672,CONCATENATE("&lt;",$I$11),AV$20:AV$672,1)-R10</f>
        <v>90</v>
      </c>
      <c r="U11" s="30"/>
    </row>
    <row r="12" spans="1:58" ht="12" x14ac:dyDescent="0.2">
      <c r="C12"/>
      <c r="D12"/>
      <c r="E12"/>
      <c r="F12"/>
      <c r="G12"/>
      <c r="H12"/>
      <c r="J12" s="11"/>
      <c r="K12" s="7"/>
      <c r="L12" s="7"/>
      <c r="M12" s="7"/>
      <c r="N12" s="92"/>
      <c r="O12" s="15"/>
      <c r="P12" s="15"/>
      <c r="Q12" s="15"/>
      <c r="R12" s="15"/>
      <c r="U12" s="30"/>
    </row>
    <row r="13" spans="1:58" ht="12" x14ac:dyDescent="0.2">
      <c r="C13"/>
      <c r="D13"/>
      <c r="E13"/>
      <c r="F13"/>
      <c r="G13"/>
      <c r="H13"/>
      <c r="I13"/>
      <c r="J13" s="12" t="s">
        <v>232</v>
      </c>
      <c r="K13" s="7"/>
      <c r="L13" s="7"/>
      <c r="M13" s="8"/>
      <c r="N13" s="92"/>
      <c r="O13" s="15"/>
      <c r="P13" s="15"/>
      <c r="Q13" s="15"/>
      <c r="R13" s="15"/>
    </row>
    <row r="14" spans="1:58" ht="12" x14ac:dyDescent="0.2">
      <c r="C14"/>
      <c r="D14"/>
      <c r="E14"/>
      <c r="F14"/>
      <c r="G14"/>
      <c r="H14"/>
      <c r="I14"/>
      <c r="J14" s="49" t="str">
        <f>CONCATENATE("met een ",IF(LEFT($M$19,1)="P","verwachte ",""),TEXT($K$1,"0"),"-jaars krimp van ",TEXT(ABS($I$10),"0,0%")," of meer in de periode van teljaar ",$K$3,"-",$K$3+$K$1)</f>
        <v>met een verwachte 5-jaars krimp van 15,0% of meer in de periode van teljaar 2015-2020</v>
      </c>
      <c r="K14" s="50"/>
      <c r="L14" s="50"/>
      <c r="M14" s="51"/>
      <c r="N14" s="18">
        <f t="shared" ref="N14:R15" si="1">N10/N$9</f>
        <v>0.13056835637480799</v>
      </c>
      <c r="O14" s="16">
        <f t="shared" si="1"/>
        <v>9.2261904761904767E-2</v>
      </c>
      <c r="P14" s="16">
        <f t="shared" si="1"/>
        <v>9.8214285714285712E-2</v>
      </c>
      <c r="Q14" s="16">
        <f t="shared" si="1"/>
        <v>0</v>
      </c>
      <c r="R14" s="16">
        <f t="shared" si="1"/>
        <v>0.10121457489878542</v>
      </c>
    </row>
    <row r="15" spans="1:58" ht="12" x14ac:dyDescent="0.2">
      <c r="C15"/>
      <c r="D15"/>
      <c r="E15"/>
      <c r="F15"/>
      <c r="G15"/>
      <c r="H15"/>
      <c r="I15"/>
      <c r="J15" s="55" t="str">
        <f>CONCATENATE("met een ",IF(LEFT($M$19,1)="P","verwachte ",""),TEXT($K$1,"0"),"-jaars krimp tussen ",TEXT(ABS($I$11),"0,0%")," en ",TEXT(ABS($I$10),"0,0%")," in de periode van teljaar ",$K$3,"-",$K$3+$K$1)</f>
        <v>met een verwachte 5-jaars krimp tussen 7,5% en 15,0% in de periode van teljaar 2015-2020</v>
      </c>
      <c r="K15" s="56"/>
      <c r="L15" s="56"/>
      <c r="M15" s="57"/>
      <c r="N15" s="19">
        <f t="shared" si="1"/>
        <v>0.31643625192012287</v>
      </c>
      <c r="O15" s="17">
        <f t="shared" si="1"/>
        <v>0.31845238095238093</v>
      </c>
      <c r="P15" s="17">
        <f t="shared" si="1"/>
        <v>0.38392857142857145</v>
      </c>
      <c r="Q15" s="17">
        <f t="shared" si="1"/>
        <v>0.25</v>
      </c>
      <c r="R15" s="17">
        <f t="shared" si="1"/>
        <v>0.36437246963562753</v>
      </c>
    </row>
    <row r="16" spans="1:58" ht="12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1"/>
      <c r="M16" s="21"/>
      <c r="N16" s="22"/>
      <c r="O16" s="22"/>
      <c r="P16" s="22"/>
      <c r="Q16" s="22"/>
      <c r="R16" s="22"/>
    </row>
    <row r="17" spans="1:58" ht="12" x14ac:dyDescent="0.2">
      <c r="A17" s="3"/>
      <c r="O17" s="7"/>
      <c r="P17" s="7"/>
      <c r="Q17" s="7"/>
      <c r="R17" s="42"/>
      <c r="S17" s="100" t="s">
        <v>235</v>
      </c>
      <c r="T17" s="100"/>
      <c r="U17" s="101"/>
      <c r="V17" s="101"/>
      <c r="W17" s="101"/>
      <c r="X17" s="101"/>
      <c r="Y17" s="101"/>
    </row>
    <row r="18" spans="1:58" s="10" customFormat="1" ht="36" customHeight="1" x14ac:dyDescent="0.15">
      <c r="A18" s="37"/>
      <c r="B18" s="38"/>
      <c r="C18" s="38"/>
      <c r="D18" s="38"/>
      <c r="E18" s="38"/>
      <c r="F18" s="38"/>
      <c r="G18" s="67"/>
      <c r="H18" s="67"/>
      <c r="I18" s="67"/>
      <c r="J18" s="67"/>
      <c r="K18" s="67"/>
      <c r="L18" s="104" t="s">
        <v>236</v>
      </c>
      <c r="M18" s="105"/>
      <c r="N18" s="69" t="s">
        <v>490</v>
      </c>
      <c r="O18" s="34" t="s">
        <v>233</v>
      </c>
      <c r="P18" s="34" t="s">
        <v>491</v>
      </c>
      <c r="Q18" s="34" t="s">
        <v>492</v>
      </c>
      <c r="R18" s="34" t="s">
        <v>493</v>
      </c>
      <c r="S18" s="24">
        <f>VALUE(RIGHT(S20,4))</f>
        <v>2010</v>
      </c>
      <c r="T18" s="24">
        <f>VALUE(RIGHT(T20,4))</f>
        <v>2011</v>
      </c>
      <c r="U18" s="24">
        <f t="shared" ref="U18:AR18" si="2">VALUE(RIGHT(U20,4))</f>
        <v>2012</v>
      </c>
      <c r="V18" s="24">
        <f t="shared" si="2"/>
        <v>2013</v>
      </c>
      <c r="W18" s="24">
        <f t="shared" si="2"/>
        <v>2014</v>
      </c>
      <c r="X18" s="24">
        <f t="shared" si="2"/>
        <v>2015</v>
      </c>
      <c r="Y18" s="24">
        <f t="shared" si="2"/>
        <v>2016</v>
      </c>
      <c r="Z18" s="24">
        <f t="shared" si="2"/>
        <v>2017</v>
      </c>
      <c r="AA18" s="24">
        <f t="shared" si="2"/>
        <v>2018</v>
      </c>
      <c r="AB18" s="24">
        <f t="shared" si="2"/>
        <v>2019</v>
      </c>
      <c r="AC18" s="24">
        <f t="shared" si="2"/>
        <v>2020</v>
      </c>
      <c r="AD18" s="24">
        <f t="shared" si="2"/>
        <v>2021</v>
      </c>
      <c r="AE18" s="24">
        <f t="shared" si="2"/>
        <v>2022</v>
      </c>
      <c r="AF18" s="24">
        <f t="shared" si="2"/>
        <v>2023</v>
      </c>
      <c r="AG18" s="24">
        <f t="shared" si="2"/>
        <v>2024</v>
      </c>
      <c r="AH18" s="24">
        <f t="shared" si="2"/>
        <v>2025</v>
      </c>
      <c r="AI18" s="24">
        <f t="shared" si="2"/>
        <v>2026</v>
      </c>
      <c r="AJ18" s="24">
        <f t="shared" si="2"/>
        <v>2027</v>
      </c>
      <c r="AK18" s="24">
        <f t="shared" si="2"/>
        <v>2028</v>
      </c>
      <c r="AL18" s="24">
        <f t="shared" si="2"/>
        <v>2029</v>
      </c>
      <c r="AM18" s="24">
        <f t="shared" si="2"/>
        <v>2030</v>
      </c>
      <c r="AN18" s="24">
        <f t="shared" si="2"/>
        <v>2031</v>
      </c>
      <c r="AO18" s="24">
        <f t="shared" si="2"/>
        <v>2032</v>
      </c>
      <c r="AP18" s="24">
        <f t="shared" si="2"/>
        <v>2033</v>
      </c>
      <c r="AQ18" s="24">
        <f t="shared" si="2"/>
        <v>2034</v>
      </c>
      <c r="AR18" s="77">
        <f t="shared" si="2"/>
        <v>2035</v>
      </c>
      <c r="AS18" s="84">
        <f>SUM(AS20:AS672)</f>
        <v>336</v>
      </c>
      <c r="AT18" s="84">
        <f>SUM(AT20:AT672)</f>
        <v>224</v>
      </c>
      <c r="AU18" s="84">
        <f>SUM(AU20:AU672)</f>
        <v>12</v>
      </c>
      <c r="AV18" s="84">
        <f>SUM(AV20:AV672)</f>
        <v>247</v>
      </c>
      <c r="AW18" s="44" t="s">
        <v>241</v>
      </c>
      <c r="AX18" s="26"/>
      <c r="AY18" s="26"/>
      <c r="AZ18" s="26"/>
      <c r="BA18" s="26"/>
      <c r="BB18" s="26"/>
      <c r="BC18" s="26"/>
      <c r="BD18" s="26"/>
      <c r="BE18" s="26"/>
      <c r="BF18" s="26"/>
    </row>
    <row r="19" spans="1:58" s="10" customFormat="1" ht="12.75" customHeight="1" x14ac:dyDescent="0.15">
      <c r="A19" s="41"/>
      <c r="B19" s="29"/>
      <c r="C19" s="29"/>
      <c r="D19" s="29"/>
      <c r="E19" s="29"/>
      <c r="F19" s="29"/>
      <c r="G19" s="68"/>
      <c r="H19" s="68"/>
      <c r="I19" s="68"/>
      <c r="J19" s="68"/>
      <c r="K19" s="68"/>
      <c r="L19" s="61" t="str">
        <f>HLOOKUP(L$20,$S$18:$AR$19,ROW($S$19)-ROW($S$18)+1,FALSE)</f>
        <v xml:space="preserve">TELLING </v>
      </c>
      <c r="M19" s="62" t="str">
        <f>HLOOKUP(M$20,$S$18:$AR$19,ROW($S$19)-ROW($S$18)+1,FALSE)</f>
        <v>PROGNOSE</v>
      </c>
      <c r="N19" s="86"/>
      <c r="O19" s="87"/>
      <c r="P19" s="87"/>
      <c r="Q19" s="87"/>
      <c r="R19" s="87"/>
      <c r="S19" s="81" t="str">
        <f>LEFT(S20,8)</f>
        <v xml:space="preserve">TELLING </v>
      </c>
      <c r="T19" s="81" t="str">
        <f>LEFT(T20,8)</f>
        <v xml:space="preserve">TELLING </v>
      </c>
      <c r="U19" s="81" t="str">
        <f t="shared" ref="U19:AR19" si="3">LEFT(U20,8)</f>
        <v xml:space="preserve">TELLING </v>
      </c>
      <c r="V19" s="81" t="str">
        <f t="shared" si="3"/>
        <v xml:space="preserve">TELLING </v>
      </c>
      <c r="W19" s="81" t="str">
        <f t="shared" si="3"/>
        <v xml:space="preserve">TELLING </v>
      </c>
      <c r="X19" s="81" t="str">
        <f t="shared" si="3"/>
        <v xml:space="preserve">TELLING </v>
      </c>
      <c r="Y19" s="81" t="str">
        <f t="shared" si="3"/>
        <v>PROGNOSE</v>
      </c>
      <c r="Z19" s="81" t="str">
        <f t="shared" si="3"/>
        <v>PROGNOSE</v>
      </c>
      <c r="AA19" s="81" t="str">
        <f t="shared" si="3"/>
        <v>PROGNOSE</v>
      </c>
      <c r="AB19" s="81" t="str">
        <f t="shared" si="3"/>
        <v>PROGNOSE</v>
      </c>
      <c r="AC19" s="81" t="str">
        <f t="shared" si="3"/>
        <v>PROGNOSE</v>
      </c>
      <c r="AD19" s="81" t="str">
        <f t="shared" si="3"/>
        <v>PROGNOSE</v>
      </c>
      <c r="AE19" s="81" t="str">
        <f t="shared" si="3"/>
        <v>PROGNOSE</v>
      </c>
      <c r="AF19" s="81" t="str">
        <f t="shared" si="3"/>
        <v>PROGNOSE</v>
      </c>
      <c r="AG19" s="81" t="str">
        <f t="shared" si="3"/>
        <v>PROGNOSE</v>
      </c>
      <c r="AH19" s="81" t="str">
        <f t="shared" si="3"/>
        <v>PROGNOSE</v>
      </c>
      <c r="AI19" s="81" t="str">
        <f t="shared" si="3"/>
        <v>PROGNOSE</v>
      </c>
      <c r="AJ19" s="81" t="str">
        <f t="shared" si="3"/>
        <v>PROGNOSE</v>
      </c>
      <c r="AK19" s="81" t="str">
        <f t="shared" si="3"/>
        <v>PROGNOSE</v>
      </c>
      <c r="AL19" s="81" t="str">
        <f t="shared" si="3"/>
        <v>PROGNOSE</v>
      </c>
      <c r="AM19" s="81" t="str">
        <f t="shared" si="3"/>
        <v>PROGNOSE</v>
      </c>
      <c r="AN19" s="81" t="str">
        <f t="shared" si="3"/>
        <v>PROGNOSE</v>
      </c>
      <c r="AO19" s="81" t="str">
        <f t="shared" si="3"/>
        <v>PROGNOSE</v>
      </c>
      <c r="AP19" s="81" t="str">
        <f t="shared" si="3"/>
        <v>PROGNOSE</v>
      </c>
      <c r="AQ19" s="81" t="str">
        <f t="shared" si="3"/>
        <v>PROGNOSE</v>
      </c>
      <c r="AR19" s="82" t="str">
        <f t="shared" si="3"/>
        <v>PROGNOSE</v>
      </c>
      <c r="AS19" s="81"/>
      <c r="AT19" s="81"/>
      <c r="AU19" s="81"/>
      <c r="AV19" s="81"/>
      <c r="AW19" s="83" t="s">
        <v>241</v>
      </c>
      <c r="AX19" s="26"/>
      <c r="AY19" s="26"/>
      <c r="AZ19" s="26"/>
      <c r="BA19" s="26"/>
      <c r="BB19" s="26"/>
      <c r="BC19" s="26"/>
      <c r="BD19" s="26"/>
      <c r="BE19" s="26"/>
      <c r="BF19" s="26"/>
    </row>
    <row r="20" spans="1:58" s="5" customFormat="1" ht="30.75" customHeight="1" x14ac:dyDescent="0.15">
      <c r="A20" s="35" t="s">
        <v>279</v>
      </c>
      <c r="B20" s="36" t="s">
        <v>229</v>
      </c>
      <c r="C20" s="36" t="s">
        <v>230</v>
      </c>
      <c r="D20" s="5" t="s">
        <v>497</v>
      </c>
      <c r="E20" s="5" t="s">
        <v>498</v>
      </c>
      <c r="F20" s="5" t="s">
        <v>499</v>
      </c>
      <c r="G20" s="59" t="s">
        <v>500</v>
      </c>
      <c r="H20" s="59" t="s">
        <v>486</v>
      </c>
      <c r="I20" s="59" t="s">
        <v>487</v>
      </c>
      <c r="J20" s="59" t="s">
        <v>488</v>
      </c>
      <c r="K20" s="59" t="s">
        <v>489</v>
      </c>
      <c r="L20" s="63">
        <f>K3</f>
        <v>2015</v>
      </c>
      <c r="M20" s="64">
        <f>L20+K1</f>
        <v>2020</v>
      </c>
      <c r="N20" s="70" t="str">
        <f>+CONCATENATE("Procentuele verandering ",$L$20,"-",$M$20)</f>
        <v>Procentuele verandering 2015-2020</v>
      </c>
      <c r="O20" s="71" t="str">
        <f>N20</f>
        <v>Procentuele verandering 2015-2020</v>
      </c>
      <c r="P20" s="71" t="str">
        <f t="shared" ref="P20:R20" si="4">O20</f>
        <v>Procentuele verandering 2015-2020</v>
      </c>
      <c r="Q20" s="71" t="str">
        <f t="shared" si="4"/>
        <v>Procentuele verandering 2015-2020</v>
      </c>
      <c r="R20" s="71" t="str">
        <f t="shared" si="4"/>
        <v>Procentuele verandering 2015-2020</v>
      </c>
      <c r="S20" s="60" t="s">
        <v>494</v>
      </c>
      <c r="T20" s="60" t="s">
        <v>398</v>
      </c>
      <c r="U20" s="60" t="s">
        <v>399</v>
      </c>
      <c r="V20" s="60" t="s">
        <v>400</v>
      </c>
      <c r="W20" s="60" t="s">
        <v>401</v>
      </c>
      <c r="X20" s="60" t="s">
        <v>431</v>
      </c>
      <c r="Y20" s="60" t="s">
        <v>402</v>
      </c>
      <c r="Z20" s="60" t="s">
        <v>403</v>
      </c>
      <c r="AA20" s="60" t="s">
        <v>404</v>
      </c>
      <c r="AB20" s="60" t="s">
        <v>405</v>
      </c>
      <c r="AC20" s="60" t="s">
        <v>406</v>
      </c>
      <c r="AD20" s="60" t="s">
        <v>407</v>
      </c>
      <c r="AE20" s="60" t="s">
        <v>408</v>
      </c>
      <c r="AF20" s="60" t="s">
        <v>409</v>
      </c>
      <c r="AG20" s="60" t="s">
        <v>410</v>
      </c>
      <c r="AH20" s="60" t="s">
        <v>411</v>
      </c>
      <c r="AI20" s="60" t="s">
        <v>412</v>
      </c>
      <c r="AJ20" s="60" t="s">
        <v>413</v>
      </c>
      <c r="AK20" s="60" t="s">
        <v>414</v>
      </c>
      <c r="AL20" s="60" t="s">
        <v>415</v>
      </c>
      <c r="AM20" s="60" t="s">
        <v>416</v>
      </c>
      <c r="AN20" s="60" t="s">
        <v>417</v>
      </c>
      <c r="AO20" s="60" t="s">
        <v>418</v>
      </c>
      <c r="AP20" s="60" t="s">
        <v>419</v>
      </c>
      <c r="AQ20" s="60" t="s">
        <v>420</v>
      </c>
      <c r="AR20" s="78" t="s">
        <v>432</v>
      </c>
      <c r="AS20" s="79" t="s">
        <v>421</v>
      </c>
      <c r="AT20" s="79" t="s">
        <v>422</v>
      </c>
      <c r="AU20" s="79" t="s">
        <v>424</v>
      </c>
      <c r="AV20" s="79" t="s">
        <v>423</v>
      </c>
      <c r="AW20" s="48" t="s">
        <v>241</v>
      </c>
      <c r="AX20" s="28"/>
      <c r="AY20" s="28"/>
      <c r="AZ20"/>
      <c r="BA20"/>
      <c r="BB20"/>
      <c r="BC20"/>
      <c r="BD20"/>
      <c r="BE20" s="28"/>
      <c r="BF20" s="28"/>
    </row>
    <row r="21" spans="1:58" ht="12.75" customHeight="1" x14ac:dyDescent="0.2">
      <c r="A21" s="93" t="s">
        <v>1798</v>
      </c>
      <c r="B21" s="95" t="s">
        <v>1799</v>
      </c>
      <c r="C21" s="94" t="s">
        <v>1800</v>
      </c>
      <c r="D21" s="94" t="s">
        <v>78</v>
      </c>
      <c r="E21" s="94" t="s">
        <v>78</v>
      </c>
      <c r="F21" s="94" t="s">
        <v>388</v>
      </c>
      <c r="G21" s="96" t="s">
        <v>501</v>
      </c>
      <c r="H21" s="96" t="s">
        <v>502</v>
      </c>
      <c r="I21" s="96" t="s">
        <v>78</v>
      </c>
      <c r="J21" s="96" t="s">
        <v>78</v>
      </c>
      <c r="K21" s="96" t="s">
        <v>388</v>
      </c>
      <c r="L21" s="65">
        <f>HLOOKUP(L$20,$S$18:$AW21,ROW($S21)-ROW($S$18)+1,FALSE)</f>
        <v>3236</v>
      </c>
      <c r="M21" s="65">
        <f>HLOOKUP(M$20,$S$18:$AW21,ROW($S21)-ROW($S$18)+1,FALSE)</f>
        <v>3141</v>
      </c>
      <c r="N21" s="66">
        <f t="shared" ref="N21:N84" si="5">IF(ISERROR(M21/L21-1),"-",M21/L21-1)</f>
        <v>-2.9357231149567342E-2</v>
      </c>
      <c r="O21" s="31">
        <f>IF(ISERROR(SUMIF($B$21:$B$672,$B21,$M$21:$M$672)/SUMIF($B$21:$B$672,$B21,$L$21:$L$672)-1),"-",SUMIF($B$21:$B$672,$B21,$M$21:$M$672)/SUMIF($B$21:$B$672,$B21,$L$21:$L$672)-1)</f>
        <v>-3.4338608539862592E-2</v>
      </c>
      <c r="P21" s="31">
        <f>IF(ISERROR(SUMIF($J$21:$J$672,$J21,$M$21:$M$672)/SUMIF($J$21:$J$672,$J21,$L$21:$L$672)-1),"-",SUMIF($J$21:$J$672,$J21,$M$21:$M$672)/SUMIF($J$21:$J$672,$J21,$L$21:$L$672)-1)</f>
        <v>-5.1282051282051322E-2</v>
      </c>
      <c r="Q21" s="31">
        <f>IF(ISERROR(SUMIF($K$21:$K$672,$K21,$M$21:$M$672)/SUMIF($K$21:$K$672,$K21,$L$21:$L$672)-1),"-",SUMIF($K$21:$K$672,$K21,$M$21:$M$672)/SUMIF($K$21:$K$672,$K21,$L$21:$L$672)-1)</f>
        <v>-5.3599033502643612E-2</v>
      </c>
      <c r="R21" s="31">
        <f>IF(ISERROR(SUMIF($I$21:$I$672,$I21,$M$21:$M$672)/SUMIF($I$21:$I$672,$I21,$L$21:$L$672)-1),"-",SUMIF($I$21:$I$672,$I21,$M$21:$M$672)/SUMIF($I$21:$I$672,$I21,$L$21:$L$672)-1)</f>
        <v>-5.1282051282051322E-2</v>
      </c>
      <c r="S21" s="46">
        <v>3600</v>
      </c>
      <c r="T21" s="46">
        <v>3420</v>
      </c>
      <c r="U21" s="46">
        <v>3422</v>
      </c>
      <c r="V21" s="46">
        <v>3321</v>
      </c>
      <c r="W21" s="46">
        <v>3170</v>
      </c>
      <c r="X21" s="46">
        <v>3236</v>
      </c>
      <c r="Y21" s="46">
        <v>3280</v>
      </c>
      <c r="Z21" s="46">
        <v>3263</v>
      </c>
      <c r="AA21" s="46">
        <v>3226</v>
      </c>
      <c r="AB21" s="46">
        <v>3177</v>
      </c>
      <c r="AC21" s="46">
        <v>3141</v>
      </c>
      <c r="AD21" s="46">
        <v>3101</v>
      </c>
      <c r="AE21" s="46">
        <v>3074</v>
      </c>
      <c r="AF21" s="46">
        <v>3050</v>
      </c>
      <c r="AG21" s="46">
        <v>3009</v>
      </c>
      <c r="AH21" s="46">
        <v>2933</v>
      </c>
      <c r="AI21" s="46">
        <v>2893</v>
      </c>
      <c r="AJ21" s="46">
        <v>2853</v>
      </c>
      <c r="AK21" s="46">
        <v>2836</v>
      </c>
      <c r="AL21" s="46">
        <v>2855</v>
      </c>
      <c r="AM21" s="46">
        <v>2862</v>
      </c>
      <c r="AN21" s="46">
        <v>2883</v>
      </c>
      <c r="AO21" s="46">
        <v>2913</v>
      </c>
      <c r="AP21" s="46">
        <v>2956</v>
      </c>
      <c r="AQ21" s="46">
        <v>2995</v>
      </c>
      <c r="AR21" s="47">
        <v>3020</v>
      </c>
      <c r="AS21" s="80">
        <f>IF(COUNTIF(B$20:B21,B21)=1,1,"-")</f>
        <v>1</v>
      </c>
      <c r="AT21" s="80">
        <f>IF(COUNTIF(J$20:J21,J21)=1,1,"-")</f>
        <v>1</v>
      </c>
      <c r="AU21" s="80">
        <f>IF(COUNTIF(K$20:K21,K21)=1,1,"-")</f>
        <v>1</v>
      </c>
      <c r="AV21" s="80">
        <f>IF(COUNTIF(I$20:I21,I21)=1,1,"-")</f>
        <v>1</v>
      </c>
      <c r="AW21" s="48" t="s">
        <v>241</v>
      </c>
      <c r="AZ21"/>
      <c r="BA21"/>
      <c r="BB21"/>
      <c r="BC21"/>
      <c r="BD21"/>
    </row>
    <row r="22" spans="1:58" ht="12.75" customHeight="1" x14ac:dyDescent="0.2">
      <c r="A22" s="93" t="s">
        <v>1798</v>
      </c>
      <c r="B22" s="95" t="s">
        <v>1801</v>
      </c>
      <c r="C22" s="94" t="s">
        <v>1802</v>
      </c>
      <c r="D22" s="94" t="s">
        <v>320</v>
      </c>
      <c r="E22" s="94" t="s">
        <v>117</v>
      </c>
      <c r="F22" s="94" t="s">
        <v>393</v>
      </c>
      <c r="G22" s="96" t="s">
        <v>503</v>
      </c>
      <c r="H22" s="96" t="s">
        <v>504</v>
      </c>
      <c r="I22" s="96" t="s">
        <v>320</v>
      </c>
      <c r="J22" s="96" t="s">
        <v>117</v>
      </c>
      <c r="K22" s="96" t="s">
        <v>393</v>
      </c>
      <c r="L22" s="65">
        <f>HLOOKUP(L$20,$S$18:$AW22,ROW($S22)-ROW($S$18)+1,FALSE)</f>
        <v>997</v>
      </c>
      <c r="M22" s="65">
        <f>HLOOKUP(M$20,$S$18:$AW22,ROW($S22)-ROW($S$18)+1,FALSE)</f>
        <v>866</v>
      </c>
      <c r="N22" s="66">
        <f t="shared" si="5"/>
        <v>-0.1313941825476429</v>
      </c>
      <c r="O22" s="31">
        <f>IF(ISERROR(SUMIF($B$21:$B$672,$B22,$M$21:$M$672)/SUMIF($B$21:$B$672,$B22,$L$21:$L$672)-1),"-",SUMIF($B$21:$B$672,$B22,$M$21:$M$672)/SUMIF($B$21:$B$672,$B22,$L$21:$L$672)-1)</f>
        <v>-0.1313941825476429</v>
      </c>
      <c r="P22" s="31">
        <f>IF(ISERROR(SUMIF($J$21:$J$672,$J22,$M$21:$M$672)/SUMIF($J$21:$J$672,$J22,$L$21:$L$672)-1),"-",SUMIF($J$21:$J$672,$J22,$M$21:$M$672)/SUMIF($J$21:$J$672,$J22,$L$21:$L$672)-1)</f>
        <v>-0.1313941825476429</v>
      </c>
      <c r="Q22" s="31">
        <f>IF(ISERROR(SUMIF($K$21:$K$672,$K22,$M$21:$M$672)/SUMIF($K$21:$K$672,$K22,$L$21:$L$672)-1),"-",SUMIF($K$21:$K$672,$K22,$M$21:$M$672)/SUMIF($K$21:$K$672,$K22,$L$21:$L$672)-1)</f>
        <v>-9.0499240698557304E-2</v>
      </c>
      <c r="R22" s="31">
        <f>IF(ISERROR(SUMIF($I$21:$I$672,$I22,$M$21:$M$672)/SUMIF($I$21:$I$672,$I22,$L$21:$L$672)-1),"-",SUMIF($I$21:$I$672,$I22,$M$21:$M$672)/SUMIF($I$21:$I$672,$I22,$L$21:$L$672)-1)</f>
        <v>-0.1313941825476429</v>
      </c>
      <c r="S22" s="46">
        <v>1103</v>
      </c>
      <c r="T22" s="46">
        <v>1109</v>
      </c>
      <c r="U22" s="46">
        <v>1080</v>
      </c>
      <c r="V22" s="46">
        <v>1064</v>
      </c>
      <c r="W22" s="46">
        <v>1075</v>
      </c>
      <c r="X22" s="46">
        <v>997</v>
      </c>
      <c r="Y22" s="46">
        <v>952</v>
      </c>
      <c r="Z22" s="46">
        <v>919</v>
      </c>
      <c r="AA22" s="46">
        <v>893</v>
      </c>
      <c r="AB22" s="46">
        <v>869</v>
      </c>
      <c r="AC22" s="46">
        <v>866</v>
      </c>
      <c r="AD22" s="46">
        <v>847</v>
      </c>
      <c r="AE22" s="46">
        <v>830</v>
      </c>
      <c r="AF22" s="46">
        <v>835</v>
      </c>
      <c r="AG22" s="46">
        <v>823</v>
      </c>
      <c r="AH22" s="46">
        <v>827</v>
      </c>
      <c r="AI22" s="46">
        <v>829</v>
      </c>
      <c r="AJ22" s="46">
        <v>817</v>
      </c>
      <c r="AK22" s="46">
        <v>808</v>
      </c>
      <c r="AL22" s="46">
        <v>796</v>
      </c>
      <c r="AM22" s="46">
        <v>799</v>
      </c>
      <c r="AN22" s="46">
        <v>804</v>
      </c>
      <c r="AO22" s="46">
        <v>812</v>
      </c>
      <c r="AP22" s="46">
        <v>817</v>
      </c>
      <c r="AQ22" s="46">
        <v>829</v>
      </c>
      <c r="AR22" s="47">
        <v>832</v>
      </c>
      <c r="AS22" s="80">
        <f>IF(COUNTIF(B$20:B22,B22)=1,1,"-")</f>
        <v>1</v>
      </c>
      <c r="AT22" s="80">
        <f>IF(COUNTIF(J$20:J22,J22)=1,1,"-")</f>
        <v>1</v>
      </c>
      <c r="AU22" s="80">
        <f>IF(COUNTIF(K$20:K22,K22)=1,1,"-")</f>
        <v>1</v>
      </c>
      <c r="AV22" s="80">
        <f>IF(COUNTIF(I$20:I22,I22)=1,1,"-")</f>
        <v>1</v>
      </c>
      <c r="AW22" s="48" t="s">
        <v>241</v>
      </c>
      <c r="AZ22"/>
      <c r="BA22"/>
      <c r="BB22"/>
      <c r="BC22"/>
      <c r="BD22"/>
    </row>
    <row r="23" spans="1:58" ht="15.75" customHeight="1" x14ac:dyDescent="0.2">
      <c r="A23" s="93" t="s">
        <v>1798</v>
      </c>
      <c r="B23" s="95" t="s">
        <v>1803</v>
      </c>
      <c r="C23" s="94" t="s">
        <v>1804</v>
      </c>
      <c r="D23" s="94" t="s">
        <v>212</v>
      </c>
      <c r="E23" s="94" t="s">
        <v>212</v>
      </c>
      <c r="F23" s="94" t="s">
        <v>384</v>
      </c>
      <c r="G23" s="96" t="s">
        <v>505</v>
      </c>
      <c r="H23" s="96" t="s">
        <v>506</v>
      </c>
      <c r="I23" s="96" t="s">
        <v>212</v>
      </c>
      <c r="J23" s="96" t="s">
        <v>212</v>
      </c>
      <c r="K23" s="96" t="s">
        <v>384</v>
      </c>
      <c r="L23" s="65">
        <f>HLOOKUP(L$20,$S$18:$AW23,ROW($S23)-ROW($S$18)+1,FALSE)</f>
        <v>1088</v>
      </c>
      <c r="M23" s="65">
        <f>HLOOKUP(M$20,$S$18:$AW23,ROW($S23)-ROW($S$18)+1,FALSE)</f>
        <v>1073</v>
      </c>
      <c r="N23" s="66">
        <f t="shared" si="5"/>
        <v>-1.3786764705882359E-2</v>
      </c>
      <c r="O23" s="31">
        <f>IF(ISERROR(SUMIF($B$21:$B$672,$B23,$M$21:$M$672)/SUMIF($B$21:$B$672,$B23,$L$21:$L$672)-1),"-",SUMIF($B$21:$B$672,$B23,$M$21:$M$672)/SUMIF($B$21:$B$672,$B23,$L$21:$L$672)-1)</f>
        <v>-1.3786764705882359E-2</v>
      </c>
      <c r="P23" s="31">
        <f>IF(ISERROR(SUMIF($J$21:$J$672,$J23,$M$21:$M$672)/SUMIF($J$21:$J$672,$J23,$L$21:$L$672)-1),"-",SUMIF($J$21:$J$672,$J23,$M$21:$M$672)/SUMIF($J$21:$J$672,$J23,$L$21:$L$672)-1)</f>
        <v>-1.3786764705882359E-2</v>
      </c>
      <c r="Q23" s="31">
        <f>IF(ISERROR(SUMIF($K$21:$K$672,$K23,$M$21:$M$672)/SUMIF($K$21:$K$672,$K23,$L$21:$L$672)-1),"-",SUMIF($K$21:$K$672,$K23,$M$21:$M$672)/SUMIF($K$21:$K$672,$K23,$L$21:$L$672)-1)</f>
        <v>-2.2365450582957913E-2</v>
      </c>
      <c r="R23" s="31">
        <f>IF(ISERROR(SUMIF($I$21:$I$672,$I23,$M$21:$M$672)/SUMIF($I$21:$I$672,$I23,$L$21:$L$672)-1),"-",SUMIF($I$21:$I$672,$I23,$M$21:$M$672)/SUMIF($I$21:$I$672,$I23,$L$21:$L$672)-1)</f>
        <v>-1.3786764705882359E-2</v>
      </c>
      <c r="S23" s="46">
        <v>1309</v>
      </c>
      <c r="T23" s="46">
        <v>1211</v>
      </c>
      <c r="U23" s="46">
        <v>1154</v>
      </c>
      <c r="V23" s="46">
        <v>1096</v>
      </c>
      <c r="W23" s="46">
        <v>1071</v>
      </c>
      <c r="X23" s="46">
        <v>1088</v>
      </c>
      <c r="Y23" s="46">
        <v>1124</v>
      </c>
      <c r="Z23" s="46">
        <v>1134</v>
      </c>
      <c r="AA23" s="46">
        <v>1119</v>
      </c>
      <c r="AB23" s="46">
        <v>1093</v>
      </c>
      <c r="AC23" s="46">
        <v>1073</v>
      </c>
      <c r="AD23" s="46">
        <v>1054</v>
      </c>
      <c r="AE23" s="46">
        <v>1045</v>
      </c>
      <c r="AF23" s="46">
        <v>1049</v>
      </c>
      <c r="AG23" s="46">
        <v>1035</v>
      </c>
      <c r="AH23" s="46">
        <v>1022</v>
      </c>
      <c r="AI23" s="46">
        <v>1022</v>
      </c>
      <c r="AJ23" s="46">
        <v>1015</v>
      </c>
      <c r="AK23" s="46">
        <v>1009</v>
      </c>
      <c r="AL23" s="46">
        <v>1015</v>
      </c>
      <c r="AM23" s="46">
        <v>1018</v>
      </c>
      <c r="AN23" s="46">
        <v>1023</v>
      </c>
      <c r="AO23" s="46">
        <v>1036</v>
      </c>
      <c r="AP23" s="46">
        <v>1041</v>
      </c>
      <c r="AQ23" s="46">
        <v>1062</v>
      </c>
      <c r="AR23" s="47">
        <v>1079</v>
      </c>
      <c r="AS23" s="80">
        <f>IF(COUNTIF(B$20:B23,B23)=1,1,"-")</f>
        <v>1</v>
      </c>
      <c r="AT23" s="80">
        <f>IF(COUNTIF(J$20:J23,J23)=1,1,"-")</f>
        <v>1</v>
      </c>
      <c r="AU23" s="80">
        <f>IF(COUNTIF(K$20:K23,K23)=1,1,"-")</f>
        <v>1</v>
      </c>
      <c r="AV23" s="80">
        <f>IF(COUNTIF(I$20:I23,I23)=1,1,"-")</f>
        <v>1</v>
      </c>
      <c r="AW23" s="48" t="s">
        <v>241</v>
      </c>
      <c r="AZ23"/>
      <c r="BA23"/>
      <c r="BB23"/>
      <c r="BC23"/>
      <c r="BD23"/>
    </row>
    <row r="24" spans="1:58" ht="15.75" customHeight="1" x14ac:dyDescent="0.2">
      <c r="A24" s="93" t="s">
        <v>1798</v>
      </c>
      <c r="B24" s="95" t="s">
        <v>484</v>
      </c>
      <c r="C24" s="94" t="s">
        <v>246</v>
      </c>
      <c r="D24" s="94" t="s">
        <v>103</v>
      </c>
      <c r="E24" s="94" t="s">
        <v>103</v>
      </c>
      <c r="F24" s="94" t="s">
        <v>386</v>
      </c>
      <c r="G24" s="96" t="s">
        <v>507</v>
      </c>
      <c r="H24" s="96" t="s">
        <v>508</v>
      </c>
      <c r="I24" s="96" t="s">
        <v>103</v>
      </c>
      <c r="J24" s="96" t="s">
        <v>103</v>
      </c>
      <c r="K24" s="96" t="s">
        <v>386</v>
      </c>
      <c r="L24" s="65">
        <f>HLOOKUP(L$20,$S$18:$AW24,ROW($S24)-ROW($S$18)+1,FALSE)</f>
        <v>2042</v>
      </c>
      <c r="M24" s="65">
        <f>HLOOKUP(M$20,$S$18:$AW24,ROW($S24)-ROW($S$18)+1,FALSE)</f>
        <v>1989</v>
      </c>
      <c r="N24" s="66">
        <f t="shared" si="5"/>
        <v>-2.5954946131243828E-2</v>
      </c>
      <c r="O24" s="31">
        <f>IF(ISERROR(SUMIF($B$21:$B$672,$B24,$M$21:$M$672)/SUMIF($B$21:$B$672,$B24,$L$21:$L$672)-1),"-",SUMIF($B$21:$B$672,$B24,$M$21:$M$672)/SUMIF($B$21:$B$672,$B24,$L$21:$L$672)-1)</f>
        <v>-2.5954946131243828E-2</v>
      </c>
      <c r="P24" s="31">
        <f>IF(ISERROR(SUMIF($J$21:$J$672,$J24,$M$21:$M$672)/SUMIF($J$21:$J$672,$J24,$L$21:$L$672)-1),"-",SUMIF($J$21:$J$672,$J24,$M$21:$M$672)/SUMIF($J$21:$J$672,$J24,$L$21:$L$672)-1)</f>
        <v>-7.6927549715083199E-2</v>
      </c>
      <c r="Q24" s="31">
        <f>IF(ISERROR(SUMIF($K$21:$K$672,$K24,$M$21:$M$672)/SUMIF($K$21:$K$672,$K24,$L$21:$L$672)-1),"-",SUMIF($K$21:$K$672,$K24,$M$21:$M$672)/SUMIF($K$21:$K$672,$K24,$L$21:$L$672)-1)</f>
        <v>-6.9526650567419579E-2</v>
      </c>
      <c r="R24" s="31">
        <f>IF(ISERROR(SUMIF($I$21:$I$672,$I24,$M$21:$M$672)/SUMIF($I$21:$I$672,$I24,$L$21:$L$672)-1),"-",SUMIF($I$21:$I$672,$I24,$M$21:$M$672)/SUMIF($I$21:$I$672,$I24,$L$21:$L$672)-1)</f>
        <v>-8.3527705982474942E-2</v>
      </c>
      <c r="S24" s="46">
        <v>1712</v>
      </c>
      <c r="T24" s="46">
        <v>1782</v>
      </c>
      <c r="U24" s="46">
        <v>1860</v>
      </c>
      <c r="V24" s="46">
        <v>1905</v>
      </c>
      <c r="W24" s="46">
        <v>1971</v>
      </c>
      <c r="X24" s="46">
        <v>2042</v>
      </c>
      <c r="Y24" s="46">
        <v>2058</v>
      </c>
      <c r="Z24" s="46">
        <v>2047</v>
      </c>
      <c r="AA24" s="46">
        <v>2012</v>
      </c>
      <c r="AB24" s="46">
        <v>1997</v>
      </c>
      <c r="AC24" s="46">
        <v>1989</v>
      </c>
      <c r="AD24" s="46">
        <v>1992</v>
      </c>
      <c r="AE24" s="46">
        <v>1995</v>
      </c>
      <c r="AF24" s="46">
        <v>1996</v>
      </c>
      <c r="AG24" s="46">
        <v>1983</v>
      </c>
      <c r="AH24" s="46">
        <v>1967</v>
      </c>
      <c r="AI24" s="46">
        <v>1951</v>
      </c>
      <c r="AJ24" s="46">
        <v>1933</v>
      </c>
      <c r="AK24" s="46">
        <v>1921</v>
      </c>
      <c r="AL24" s="46">
        <v>1916</v>
      </c>
      <c r="AM24" s="46">
        <v>1929</v>
      </c>
      <c r="AN24" s="46">
        <v>1947</v>
      </c>
      <c r="AO24" s="46">
        <v>1965</v>
      </c>
      <c r="AP24" s="46">
        <v>1995</v>
      </c>
      <c r="AQ24" s="46">
        <v>2024</v>
      </c>
      <c r="AR24" s="47">
        <v>2051</v>
      </c>
      <c r="AS24" s="80">
        <f>IF(COUNTIF(B$20:B24,B24)=1,1,"-")</f>
        <v>1</v>
      </c>
      <c r="AT24" s="80">
        <f>IF(COUNTIF(J$20:J24,J24)=1,1,"-")</f>
        <v>1</v>
      </c>
      <c r="AU24" s="80">
        <f>IF(COUNTIF(K$20:K24,K24)=1,1,"-")</f>
        <v>1</v>
      </c>
      <c r="AV24" s="80">
        <f>IF(COUNTIF(I$20:I24,I24)=1,1,"-")</f>
        <v>1</v>
      </c>
      <c r="AW24" s="48" t="s">
        <v>241</v>
      </c>
      <c r="AZ24"/>
      <c r="BA24"/>
      <c r="BB24"/>
      <c r="BC24"/>
      <c r="BD24"/>
    </row>
    <row r="25" spans="1:58" ht="15.75" customHeight="1" x14ac:dyDescent="0.2">
      <c r="A25" s="93" t="s">
        <v>1798</v>
      </c>
      <c r="B25" s="95" t="s">
        <v>1805</v>
      </c>
      <c r="C25" s="94" t="s">
        <v>1806</v>
      </c>
      <c r="D25" s="94" t="s">
        <v>69</v>
      </c>
      <c r="E25" s="94" t="s">
        <v>69</v>
      </c>
      <c r="F25" s="94" t="s">
        <v>387</v>
      </c>
      <c r="G25" s="96" t="s">
        <v>509</v>
      </c>
      <c r="H25" s="96" t="s">
        <v>510</v>
      </c>
      <c r="I25" s="96" t="s">
        <v>137</v>
      </c>
      <c r="J25" s="96" t="s">
        <v>137</v>
      </c>
      <c r="K25" s="96" t="s">
        <v>387</v>
      </c>
      <c r="L25" s="65">
        <f>HLOOKUP(L$20,$S$18:$AW25,ROW($S25)-ROW($S$18)+1,FALSE)</f>
        <v>2764</v>
      </c>
      <c r="M25" s="65">
        <f>HLOOKUP(M$20,$S$18:$AW25,ROW($S25)-ROW($S$18)+1,FALSE)</f>
        <v>2641</v>
      </c>
      <c r="N25" s="66">
        <f t="shared" si="5"/>
        <v>-4.4500723589001479E-2</v>
      </c>
      <c r="O25" s="31">
        <f>IF(ISERROR(SUMIF($B$21:$B$672,$B25,$M$21:$M$672)/SUMIF($B$21:$B$672,$B25,$L$21:$L$672)-1),"-",SUMIF($B$21:$B$672,$B25,$M$21:$M$672)/SUMIF($B$21:$B$672,$B25,$L$21:$L$672)-1)</f>
        <v>-4.4500723589001479E-2</v>
      </c>
      <c r="P25" s="31">
        <f>IF(ISERROR(SUMIF($J$21:$J$672,$J25,$M$21:$M$672)/SUMIF($J$21:$J$672,$J25,$L$21:$L$672)-1),"-",SUMIF($J$21:$J$672,$J25,$M$21:$M$672)/SUMIF($J$21:$J$672,$J25,$L$21:$L$672)-1)</f>
        <v>-4.4500723589001479E-2</v>
      </c>
      <c r="Q25" s="31">
        <f>IF(ISERROR(SUMIF($K$21:$K$672,$K25,$M$21:$M$672)/SUMIF($K$21:$K$672,$K25,$L$21:$L$672)-1),"-",SUMIF($K$21:$K$672,$K25,$M$21:$M$672)/SUMIF($K$21:$K$672,$K25,$L$21:$L$672)-1)</f>
        <v>-6.8899789056344862E-2</v>
      </c>
      <c r="R25" s="31">
        <f>IF(ISERROR(SUMIF($I$21:$I$672,$I25,$M$21:$M$672)/SUMIF($I$21:$I$672,$I25,$L$21:$L$672)-1),"-",SUMIF($I$21:$I$672,$I25,$M$21:$M$672)/SUMIF($I$21:$I$672,$I25,$L$21:$L$672)-1)</f>
        <v>-4.4500723589001479E-2</v>
      </c>
      <c r="S25" s="46">
        <v>2372</v>
      </c>
      <c r="T25" s="46">
        <v>2363</v>
      </c>
      <c r="U25" s="46">
        <v>2405</v>
      </c>
      <c r="V25" s="46">
        <v>2515</v>
      </c>
      <c r="W25" s="46">
        <v>2601</v>
      </c>
      <c r="X25" s="46">
        <v>2764</v>
      </c>
      <c r="Y25" s="46">
        <v>2817</v>
      </c>
      <c r="Z25" s="46">
        <v>2851</v>
      </c>
      <c r="AA25" s="46">
        <v>2834</v>
      </c>
      <c r="AB25" s="46">
        <v>2736</v>
      </c>
      <c r="AC25" s="46">
        <v>2641</v>
      </c>
      <c r="AD25" s="46">
        <v>2555</v>
      </c>
      <c r="AE25" s="46">
        <v>2468</v>
      </c>
      <c r="AF25" s="46">
        <v>2436</v>
      </c>
      <c r="AG25" s="46">
        <v>2388</v>
      </c>
      <c r="AH25" s="46">
        <v>2329</v>
      </c>
      <c r="AI25" s="46">
        <v>2286</v>
      </c>
      <c r="AJ25" s="46">
        <v>2246</v>
      </c>
      <c r="AK25" s="46">
        <v>2200</v>
      </c>
      <c r="AL25" s="46">
        <v>2189</v>
      </c>
      <c r="AM25" s="46">
        <v>2187</v>
      </c>
      <c r="AN25" s="46">
        <v>2193</v>
      </c>
      <c r="AO25" s="46">
        <v>2201</v>
      </c>
      <c r="AP25" s="46">
        <v>2211</v>
      </c>
      <c r="AQ25" s="46">
        <v>2205</v>
      </c>
      <c r="AR25" s="47">
        <v>2227</v>
      </c>
      <c r="AS25" s="80">
        <f>IF(COUNTIF(B$20:B25,B25)=1,1,"-")</f>
        <v>1</v>
      </c>
      <c r="AT25" s="80">
        <f>IF(COUNTIF(J$20:J25,J25)=1,1,"-")</f>
        <v>1</v>
      </c>
      <c r="AU25" s="80">
        <f>IF(COUNTIF(K$20:K25,K25)=1,1,"-")</f>
        <v>1</v>
      </c>
      <c r="AV25" s="80">
        <f>IF(COUNTIF(I$20:I25,I25)=1,1,"-")</f>
        <v>1</v>
      </c>
      <c r="AW25" s="48" t="s">
        <v>241</v>
      </c>
      <c r="AZ25"/>
      <c r="BA25"/>
      <c r="BB25"/>
      <c r="BC25"/>
      <c r="BD25"/>
    </row>
    <row r="26" spans="1:58" ht="15.75" customHeight="1" x14ac:dyDescent="0.2">
      <c r="A26" s="93" t="s">
        <v>1798</v>
      </c>
      <c r="B26" s="95" t="s">
        <v>1807</v>
      </c>
      <c r="C26" s="94" t="s">
        <v>1808</v>
      </c>
      <c r="D26" s="94" t="s">
        <v>23</v>
      </c>
      <c r="E26" s="94" t="s">
        <v>23</v>
      </c>
      <c r="F26" s="94" t="s">
        <v>391</v>
      </c>
      <c r="G26" s="96" t="s">
        <v>511</v>
      </c>
      <c r="H26" s="96" t="s">
        <v>512</v>
      </c>
      <c r="I26" s="96" t="s">
        <v>23</v>
      </c>
      <c r="J26" s="96" t="s">
        <v>23</v>
      </c>
      <c r="K26" s="96" t="s">
        <v>391</v>
      </c>
      <c r="L26" s="65">
        <f>HLOOKUP(L$20,$S$18:$AW26,ROW($S26)-ROW($S$18)+1,FALSE)</f>
        <v>517</v>
      </c>
      <c r="M26" s="65">
        <f>HLOOKUP(M$20,$S$18:$AW26,ROW($S26)-ROW($S$18)+1,FALSE)</f>
        <v>492</v>
      </c>
      <c r="N26" s="66">
        <f t="shared" si="5"/>
        <v>-4.8355899419729176E-2</v>
      </c>
      <c r="O26" s="31">
        <f>IF(ISERROR(SUMIF($B$21:$B$672,$B26,$M$21:$M$672)/SUMIF($B$21:$B$672,$B26,$L$21:$L$672)-1),"-",SUMIF($B$21:$B$672,$B26,$M$21:$M$672)/SUMIF($B$21:$B$672,$B26,$L$21:$L$672)-1)</f>
        <v>-8.6594504579517118E-2</v>
      </c>
      <c r="P26" s="31">
        <f>IF(ISERROR(SUMIF($J$21:$J$672,$J26,$M$21:$M$672)/SUMIF($J$21:$J$672,$J26,$L$21:$L$672)-1),"-",SUMIF($J$21:$J$672,$J26,$M$21:$M$672)/SUMIF($J$21:$J$672,$J26,$L$21:$L$672)-1)</f>
        <v>1.7005501076297502E-2</v>
      </c>
      <c r="Q26" s="31">
        <f>IF(ISERROR(SUMIF($K$21:$K$672,$K26,$M$21:$M$672)/SUMIF($K$21:$K$672,$K26,$L$21:$L$672)-1),"-",SUMIF($K$21:$K$672,$K26,$M$21:$M$672)/SUMIF($K$21:$K$672,$K26,$L$21:$L$672)-1)</f>
        <v>-3.0916047319583084E-2</v>
      </c>
      <c r="R26" s="31">
        <f>IF(ISERROR(SUMIF($I$21:$I$672,$I26,$M$21:$M$672)/SUMIF($I$21:$I$672,$I26,$L$21:$L$672)-1),"-",SUMIF($I$21:$I$672,$I26,$M$21:$M$672)/SUMIF($I$21:$I$672,$I26,$L$21:$L$672)-1)</f>
        <v>1.7005501076297502E-2</v>
      </c>
      <c r="S26" s="46">
        <v>245</v>
      </c>
      <c r="T26" s="46">
        <v>251</v>
      </c>
      <c r="U26" s="46">
        <v>266</v>
      </c>
      <c r="V26" s="46">
        <v>288</v>
      </c>
      <c r="W26" s="46">
        <v>290</v>
      </c>
      <c r="X26" s="46">
        <v>517</v>
      </c>
      <c r="Y26" s="46">
        <v>509</v>
      </c>
      <c r="Z26" s="46">
        <v>502</v>
      </c>
      <c r="AA26" s="46">
        <v>498</v>
      </c>
      <c r="AB26" s="46">
        <v>494</v>
      </c>
      <c r="AC26" s="46">
        <v>492</v>
      </c>
      <c r="AD26" s="46">
        <v>495</v>
      </c>
      <c r="AE26" s="46">
        <v>499</v>
      </c>
      <c r="AF26" s="46">
        <v>504</v>
      </c>
      <c r="AG26" s="46">
        <v>508</v>
      </c>
      <c r="AH26" s="46">
        <v>510</v>
      </c>
      <c r="AI26" s="46">
        <v>509</v>
      </c>
      <c r="AJ26" s="46">
        <v>508</v>
      </c>
      <c r="AK26" s="46">
        <v>507</v>
      </c>
      <c r="AL26" s="46">
        <v>514</v>
      </c>
      <c r="AM26" s="46">
        <v>518</v>
      </c>
      <c r="AN26" s="46">
        <v>525</v>
      </c>
      <c r="AO26" s="46">
        <v>537</v>
      </c>
      <c r="AP26" s="46">
        <v>550</v>
      </c>
      <c r="AQ26" s="46">
        <v>563</v>
      </c>
      <c r="AR26" s="47">
        <v>574</v>
      </c>
      <c r="AS26" s="80">
        <f>IF(COUNTIF(B$20:B26,B26)=1,1,"-")</f>
        <v>1</v>
      </c>
      <c r="AT26" s="80">
        <f>IF(COUNTIF(J$20:J26,J26)=1,1,"-")</f>
        <v>1</v>
      </c>
      <c r="AU26" s="80">
        <f>IF(COUNTIF(K$20:K26,K26)=1,1,"-")</f>
        <v>1</v>
      </c>
      <c r="AV26" s="80">
        <f>IF(COUNTIF(I$20:I26,I26)=1,1,"-")</f>
        <v>1</v>
      </c>
      <c r="AW26" s="48" t="s">
        <v>241</v>
      </c>
      <c r="AZ26"/>
      <c r="BA26"/>
      <c r="BB26"/>
      <c r="BC26"/>
      <c r="BD26"/>
    </row>
    <row r="27" spans="1:58" ht="15.75" customHeight="1" x14ac:dyDescent="0.2">
      <c r="A27" s="93" t="s">
        <v>1798</v>
      </c>
      <c r="B27" s="95" t="s">
        <v>1809</v>
      </c>
      <c r="C27" s="94" t="s">
        <v>1810</v>
      </c>
      <c r="D27" s="94" t="s">
        <v>303</v>
      </c>
      <c r="E27" s="94" t="s">
        <v>164</v>
      </c>
      <c r="F27" s="94" t="s">
        <v>384</v>
      </c>
      <c r="G27" s="96" t="s">
        <v>513</v>
      </c>
      <c r="H27" s="96" t="s">
        <v>514</v>
      </c>
      <c r="I27" s="96" t="s">
        <v>303</v>
      </c>
      <c r="J27" s="96" t="s">
        <v>164</v>
      </c>
      <c r="K27" s="96" t="s">
        <v>384</v>
      </c>
      <c r="L27" s="65">
        <f>HLOOKUP(L$20,$S$18:$AW27,ROW($S27)-ROW($S$18)+1,FALSE)</f>
        <v>1667</v>
      </c>
      <c r="M27" s="65">
        <f>HLOOKUP(M$20,$S$18:$AW27,ROW($S27)-ROW($S$18)+1,FALSE)</f>
        <v>1931</v>
      </c>
      <c r="N27" s="66">
        <f t="shared" si="5"/>
        <v>0.15836832633473308</v>
      </c>
      <c r="O27" s="31">
        <f>IF(ISERROR(SUMIF($B$21:$B$672,$B27,$M$21:$M$672)/SUMIF($B$21:$B$672,$B27,$L$21:$L$672)-1),"-",SUMIF($B$21:$B$672,$B27,$M$21:$M$672)/SUMIF($B$21:$B$672,$B27,$L$21:$L$672)-1)</f>
        <v>0.12235494880546072</v>
      </c>
      <c r="P27" s="31">
        <f>IF(ISERROR(SUMIF($J$21:$J$672,$J27,$M$21:$M$672)/SUMIF($J$21:$J$672,$J27,$L$21:$L$672)-1),"-",SUMIF($J$21:$J$672,$J27,$M$21:$M$672)/SUMIF($J$21:$J$672,$J27,$L$21:$L$672)-1)</f>
        <v>0.12235494880546072</v>
      </c>
      <c r="Q27" s="31">
        <f>IF(ISERROR(SUMIF($K$21:$K$672,$K27,$M$21:$M$672)/SUMIF($K$21:$K$672,$K27,$L$21:$L$672)-1),"-",SUMIF($K$21:$K$672,$K27,$M$21:$M$672)/SUMIF($K$21:$K$672,$K27,$L$21:$L$672)-1)</f>
        <v>-2.2365450582957913E-2</v>
      </c>
      <c r="R27" s="31">
        <f>IF(ISERROR(SUMIF($I$21:$I$672,$I27,$M$21:$M$672)/SUMIF($I$21:$I$672,$I27,$L$21:$L$672)-1),"-",SUMIF($I$21:$I$672,$I27,$M$21:$M$672)/SUMIF($I$21:$I$672,$I27,$L$21:$L$672)-1)</f>
        <v>0.13141460765680146</v>
      </c>
      <c r="S27" s="46">
        <v>1551</v>
      </c>
      <c r="T27" s="46">
        <v>1523</v>
      </c>
      <c r="U27" s="46">
        <v>1517</v>
      </c>
      <c r="V27" s="46">
        <v>1606</v>
      </c>
      <c r="W27" s="46">
        <v>1664</v>
      </c>
      <c r="X27" s="46">
        <v>1667</v>
      </c>
      <c r="Y27" s="46">
        <v>1740</v>
      </c>
      <c r="Z27" s="46">
        <v>1789</v>
      </c>
      <c r="AA27" s="46">
        <v>1837</v>
      </c>
      <c r="AB27" s="46">
        <v>1883</v>
      </c>
      <c r="AC27" s="46">
        <v>1931</v>
      </c>
      <c r="AD27" s="46">
        <v>1999</v>
      </c>
      <c r="AE27" s="46">
        <v>2039</v>
      </c>
      <c r="AF27" s="46">
        <v>2058</v>
      </c>
      <c r="AG27" s="46">
        <v>2067</v>
      </c>
      <c r="AH27" s="46">
        <v>2081</v>
      </c>
      <c r="AI27" s="46">
        <v>2078</v>
      </c>
      <c r="AJ27" s="46">
        <v>2048</v>
      </c>
      <c r="AK27" s="46">
        <v>2025</v>
      </c>
      <c r="AL27" s="46">
        <v>2003</v>
      </c>
      <c r="AM27" s="46">
        <v>1996</v>
      </c>
      <c r="AN27" s="46">
        <v>2001</v>
      </c>
      <c r="AO27" s="46">
        <v>2017</v>
      </c>
      <c r="AP27" s="46">
        <v>2044</v>
      </c>
      <c r="AQ27" s="46">
        <v>2076</v>
      </c>
      <c r="AR27" s="47">
        <v>2109</v>
      </c>
      <c r="AS27" s="80">
        <f>IF(COUNTIF(B$20:B27,B27)=1,1,"-")</f>
        <v>1</v>
      </c>
      <c r="AT27" s="80">
        <f>IF(COUNTIF(J$20:J27,J27)=1,1,"-")</f>
        <v>1</v>
      </c>
      <c r="AU27" s="80" t="str">
        <f>IF(COUNTIF(K$20:K27,K27)=1,1,"-")</f>
        <v>-</v>
      </c>
      <c r="AV27" s="80">
        <f>IF(COUNTIF(I$20:I27,I27)=1,1,"-")</f>
        <v>1</v>
      </c>
      <c r="AW27" s="48" t="s">
        <v>241</v>
      </c>
      <c r="AZ27"/>
      <c r="BA27"/>
      <c r="BB27"/>
      <c r="BC27"/>
      <c r="BD27"/>
    </row>
    <row r="28" spans="1:58" ht="15.75" customHeight="1" x14ac:dyDescent="0.2">
      <c r="A28" s="93" t="s">
        <v>1798</v>
      </c>
      <c r="B28" s="95" t="s">
        <v>1811</v>
      </c>
      <c r="C28" s="94" t="s">
        <v>1812</v>
      </c>
      <c r="D28" s="94" t="s">
        <v>134</v>
      </c>
      <c r="E28" s="94" t="s">
        <v>134</v>
      </c>
      <c r="F28" s="94" t="s">
        <v>391</v>
      </c>
      <c r="G28" s="96" t="s">
        <v>515</v>
      </c>
      <c r="H28" s="96" t="s">
        <v>516</v>
      </c>
      <c r="I28" s="96" t="s">
        <v>352</v>
      </c>
      <c r="J28" s="96" t="s">
        <v>54</v>
      </c>
      <c r="K28" s="96" t="s">
        <v>391</v>
      </c>
      <c r="L28" s="65">
        <f>HLOOKUP(L$20,$S$18:$AW28,ROW($S28)-ROW($S$18)+1,FALSE)</f>
        <v>998</v>
      </c>
      <c r="M28" s="65">
        <f>HLOOKUP(M$20,$S$18:$AW28,ROW($S28)-ROW($S$18)+1,FALSE)</f>
        <v>1081</v>
      </c>
      <c r="N28" s="66">
        <f t="shared" si="5"/>
        <v>8.3166332665330689E-2</v>
      </c>
      <c r="O28" s="31">
        <f>IF(ISERROR(SUMIF($B$21:$B$672,$B28,$M$21:$M$672)/SUMIF($B$21:$B$672,$B28,$L$21:$L$672)-1),"-",SUMIF($B$21:$B$672,$B28,$M$21:$M$672)/SUMIF($B$21:$B$672,$B28,$L$21:$L$672)-1)</f>
        <v>6.2691557536918019E-3</v>
      </c>
      <c r="P28" s="31">
        <f>IF(ISERROR(SUMIF($J$21:$J$672,$J28,$M$21:$M$672)/SUMIF($J$21:$J$672,$J28,$L$21:$L$672)-1),"-",SUMIF($J$21:$J$672,$J28,$M$21:$M$672)/SUMIF($J$21:$J$672,$J28,$L$21:$L$672)-1)</f>
        <v>2.5293586269196089E-2</v>
      </c>
      <c r="Q28" s="31">
        <f>IF(ISERROR(SUMIF($K$21:$K$672,$K28,$M$21:$M$672)/SUMIF($K$21:$K$672,$K28,$L$21:$L$672)-1),"-",SUMIF($K$21:$K$672,$K28,$M$21:$M$672)/SUMIF($K$21:$K$672,$K28,$L$21:$L$672)-1)</f>
        <v>-3.0916047319583084E-2</v>
      </c>
      <c r="R28" s="31">
        <f>IF(ISERROR(SUMIF($I$21:$I$672,$I28,$M$21:$M$672)/SUMIF($I$21:$I$672,$I28,$L$21:$L$672)-1),"-",SUMIF($I$21:$I$672,$I28,$M$21:$M$672)/SUMIF($I$21:$I$672,$I28,$L$21:$L$672)-1)</f>
        <v>4.1256054785368201E-2</v>
      </c>
      <c r="S28" s="46">
        <v>1062</v>
      </c>
      <c r="T28" s="46">
        <v>990</v>
      </c>
      <c r="U28" s="46">
        <v>940</v>
      </c>
      <c r="V28" s="46">
        <v>948</v>
      </c>
      <c r="W28" s="46">
        <v>978</v>
      </c>
      <c r="X28" s="46">
        <v>998</v>
      </c>
      <c r="Y28" s="46">
        <v>1053</v>
      </c>
      <c r="Z28" s="46">
        <v>1092</v>
      </c>
      <c r="AA28" s="46">
        <v>1081</v>
      </c>
      <c r="AB28" s="46">
        <v>1082</v>
      </c>
      <c r="AC28" s="46">
        <v>1081</v>
      </c>
      <c r="AD28" s="46">
        <v>1079</v>
      </c>
      <c r="AE28" s="46">
        <v>1075</v>
      </c>
      <c r="AF28" s="46">
        <v>1051</v>
      </c>
      <c r="AG28" s="46">
        <v>1005</v>
      </c>
      <c r="AH28" s="46">
        <v>978</v>
      </c>
      <c r="AI28" s="46">
        <v>952</v>
      </c>
      <c r="AJ28" s="46">
        <v>935</v>
      </c>
      <c r="AK28" s="46">
        <v>924</v>
      </c>
      <c r="AL28" s="46">
        <v>930</v>
      </c>
      <c r="AM28" s="46">
        <v>933</v>
      </c>
      <c r="AN28" s="46">
        <v>924</v>
      </c>
      <c r="AO28" s="46">
        <v>938</v>
      </c>
      <c r="AP28" s="46">
        <v>952</v>
      </c>
      <c r="AQ28" s="46">
        <v>976</v>
      </c>
      <c r="AR28" s="47">
        <v>990</v>
      </c>
      <c r="AS28" s="80">
        <f>IF(COUNTIF(B$20:B28,B28)=1,1,"-")</f>
        <v>1</v>
      </c>
      <c r="AT28" s="80">
        <f>IF(COUNTIF(J$20:J28,J28)=1,1,"-")</f>
        <v>1</v>
      </c>
      <c r="AU28" s="80" t="str">
        <f>IF(COUNTIF(K$20:K28,K28)=1,1,"-")</f>
        <v>-</v>
      </c>
      <c r="AV28" s="80">
        <f>IF(COUNTIF(I$20:I28,I28)=1,1,"-")</f>
        <v>1</v>
      </c>
      <c r="AW28" s="48" t="s">
        <v>241</v>
      </c>
      <c r="AZ28"/>
      <c r="BA28"/>
      <c r="BB28"/>
      <c r="BC28"/>
      <c r="BD28"/>
    </row>
    <row r="29" spans="1:58" ht="15.75" customHeight="1" x14ac:dyDescent="0.2">
      <c r="A29" s="93" t="s">
        <v>1798</v>
      </c>
      <c r="B29" s="95" t="s">
        <v>1813</v>
      </c>
      <c r="C29" s="94" t="s">
        <v>1814</v>
      </c>
      <c r="D29" s="94" t="s">
        <v>46</v>
      </c>
      <c r="E29" s="94" t="s">
        <v>46</v>
      </c>
      <c r="F29" s="94" t="s">
        <v>384</v>
      </c>
      <c r="G29" s="96" t="s">
        <v>517</v>
      </c>
      <c r="H29" s="96" t="s">
        <v>518</v>
      </c>
      <c r="I29" s="96" t="s">
        <v>46</v>
      </c>
      <c r="J29" s="96" t="s">
        <v>46</v>
      </c>
      <c r="K29" s="96" t="s">
        <v>384</v>
      </c>
      <c r="L29" s="65">
        <f>HLOOKUP(L$20,$S$18:$AW29,ROW($S29)-ROW($S$18)+1,FALSE)</f>
        <v>1496</v>
      </c>
      <c r="M29" s="65">
        <f>HLOOKUP(M$20,$S$18:$AW29,ROW($S29)-ROW($S$18)+1,FALSE)</f>
        <v>1518</v>
      </c>
      <c r="N29" s="66">
        <f t="shared" si="5"/>
        <v>1.4705882352941124E-2</v>
      </c>
      <c r="O29" s="31">
        <f>IF(ISERROR(SUMIF($B$21:$B$672,$B29,$M$21:$M$672)/SUMIF($B$21:$B$672,$B29,$L$21:$L$672)-1),"-",SUMIF($B$21:$B$672,$B29,$M$21:$M$672)/SUMIF($B$21:$B$672,$B29,$L$21:$L$672)-1)</f>
        <v>1.4705882352941124E-2</v>
      </c>
      <c r="P29" s="31">
        <f>IF(ISERROR(SUMIF($J$21:$J$672,$J29,$M$21:$M$672)/SUMIF($J$21:$J$672,$J29,$L$21:$L$672)-1),"-",SUMIF($J$21:$J$672,$J29,$M$21:$M$672)/SUMIF($J$21:$J$672,$J29,$L$21:$L$672)-1)</f>
        <v>3.3164699269252473E-2</v>
      </c>
      <c r="Q29" s="31">
        <f>IF(ISERROR(SUMIF($K$21:$K$672,$K29,$M$21:$M$672)/SUMIF($K$21:$K$672,$K29,$L$21:$L$672)-1),"-",SUMIF($K$21:$K$672,$K29,$M$21:$M$672)/SUMIF($K$21:$K$672,$K29,$L$21:$L$672)-1)</f>
        <v>-2.2365450582957913E-2</v>
      </c>
      <c r="R29" s="31">
        <f>IF(ISERROR(SUMIF($I$21:$I$672,$I29,$M$21:$M$672)/SUMIF($I$21:$I$672,$I29,$L$21:$L$672)-1),"-",SUMIF($I$21:$I$672,$I29,$M$21:$M$672)/SUMIF($I$21:$I$672,$I29,$L$21:$L$672)-1)</f>
        <v>3.3164699269252473E-2</v>
      </c>
      <c r="S29" s="46">
        <v>1293</v>
      </c>
      <c r="T29" s="46">
        <v>1337</v>
      </c>
      <c r="U29" s="46">
        <v>1346</v>
      </c>
      <c r="V29" s="46">
        <v>1423</v>
      </c>
      <c r="W29" s="46">
        <v>1450</v>
      </c>
      <c r="X29" s="46">
        <v>1496</v>
      </c>
      <c r="Y29" s="46">
        <v>1546</v>
      </c>
      <c r="Z29" s="46">
        <v>1553</v>
      </c>
      <c r="AA29" s="46">
        <v>1533</v>
      </c>
      <c r="AB29" s="46">
        <v>1516</v>
      </c>
      <c r="AC29" s="46">
        <v>1518</v>
      </c>
      <c r="AD29" s="46">
        <v>1512</v>
      </c>
      <c r="AE29" s="46">
        <v>1504</v>
      </c>
      <c r="AF29" s="46">
        <v>1515</v>
      </c>
      <c r="AG29" s="46">
        <v>1514</v>
      </c>
      <c r="AH29" s="46">
        <v>1511</v>
      </c>
      <c r="AI29" s="46">
        <v>1502</v>
      </c>
      <c r="AJ29" s="46">
        <v>1493</v>
      </c>
      <c r="AK29" s="46">
        <v>1477</v>
      </c>
      <c r="AL29" s="46">
        <v>1469</v>
      </c>
      <c r="AM29" s="46">
        <v>1469</v>
      </c>
      <c r="AN29" s="46">
        <v>1481</v>
      </c>
      <c r="AO29" s="46">
        <v>1495</v>
      </c>
      <c r="AP29" s="46">
        <v>1513</v>
      </c>
      <c r="AQ29" s="46">
        <v>1535</v>
      </c>
      <c r="AR29" s="47">
        <v>1557</v>
      </c>
      <c r="AS29" s="80">
        <f>IF(COUNTIF(B$20:B29,B29)=1,1,"-")</f>
        <v>1</v>
      </c>
      <c r="AT29" s="80">
        <f>IF(COUNTIF(J$20:J29,J29)=1,1,"-")</f>
        <v>1</v>
      </c>
      <c r="AU29" s="80" t="str">
        <f>IF(COUNTIF(K$20:K29,K29)=1,1,"-")</f>
        <v>-</v>
      </c>
      <c r="AV29" s="80">
        <f>IF(COUNTIF(I$20:I29,I29)=1,1,"-")</f>
        <v>1</v>
      </c>
      <c r="AW29" s="48" t="s">
        <v>241</v>
      </c>
      <c r="AZ29"/>
      <c r="BA29"/>
      <c r="BB29"/>
      <c r="BC29"/>
      <c r="BD29"/>
    </row>
    <row r="30" spans="1:58" ht="15.75" customHeight="1" x14ac:dyDescent="0.2">
      <c r="A30" s="93" t="s">
        <v>1798</v>
      </c>
      <c r="B30" s="95" t="s">
        <v>1815</v>
      </c>
      <c r="C30" s="94" t="s">
        <v>1816</v>
      </c>
      <c r="D30" s="94" t="s">
        <v>91</v>
      </c>
      <c r="E30" s="94" t="s">
        <v>91</v>
      </c>
      <c r="F30" s="94" t="s">
        <v>395</v>
      </c>
      <c r="G30" s="96" t="s">
        <v>519</v>
      </c>
      <c r="H30" s="96" t="s">
        <v>520</v>
      </c>
      <c r="I30" s="96" t="s">
        <v>91</v>
      </c>
      <c r="J30" s="96" t="s">
        <v>91</v>
      </c>
      <c r="K30" s="96" t="s">
        <v>395</v>
      </c>
      <c r="L30" s="65">
        <f>HLOOKUP(L$20,$S$18:$AW30,ROW($S30)-ROW($S$18)+1,FALSE)</f>
        <v>1816</v>
      </c>
      <c r="M30" s="65">
        <f>HLOOKUP(M$20,$S$18:$AW30,ROW($S30)-ROW($S$18)+1,FALSE)</f>
        <v>1712</v>
      </c>
      <c r="N30" s="66">
        <f t="shared" si="5"/>
        <v>-5.7268722466960353E-2</v>
      </c>
      <c r="O30" s="31">
        <f>IF(ISERROR(SUMIF($B$21:$B$672,$B30,$M$21:$M$672)/SUMIF($B$21:$B$672,$B30,$L$21:$L$672)-1),"-",SUMIF($B$21:$B$672,$B30,$M$21:$M$672)/SUMIF($B$21:$B$672,$B30,$L$21:$L$672)-1)</f>
        <v>-5.7268722466960353E-2</v>
      </c>
      <c r="P30" s="31">
        <f>IF(ISERROR(SUMIF($J$21:$J$672,$J30,$M$21:$M$672)/SUMIF($J$21:$J$672,$J30,$L$21:$L$672)-1),"-",SUMIF($J$21:$J$672,$J30,$M$21:$M$672)/SUMIF($J$21:$J$672,$J30,$L$21:$L$672)-1)</f>
        <v>-3.5656317084664102E-2</v>
      </c>
      <c r="Q30" s="31">
        <f>IF(ISERROR(SUMIF($K$21:$K$672,$K30,$M$21:$M$672)/SUMIF($K$21:$K$672,$K30,$L$21:$L$672)-1),"-",SUMIF($K$21:$K$672,$K30,$M$21:$M$672)/SUMIF($K$21:$K$672,$K30,$L$21:$L$672)-1)</f>
        <v>-1.9312825455785054E-2</v>
      </c>
      <c r="R30" s="31">
        <f>IF(ISERROR(SUMIF($I$21:$I$672,$I30,$M$21:$M$672)/SUMIF($I$21:$I$672,$I30,$L$21:$L$672)-1),"-",SUMIF($I$21:$I$672,$I30,$M$21:$M$672)/SUMIF($I$21:$I$672,$I30,$L$21:$L$672)-1)</f>
        <v>-3.5656317084664102E-2</v>
      </c>
      <c r="S30" s="46">
        <v>1830</v>
      </c>
      <c r="T30" s="46">
        <v>1845</v>
      </c>
      <c r="U30" s="46">
        <v>1847</v>
      </c>
      <c r="V30" s="46">
        <v>1825</v>
      </c>
      <c r="W30" s="46">
        <v>1828</v>
      </c>
      <c r="X30" s="46">
        <v>1816</v>
      </c>
      <c r="Y30" s="46">
        <v>1776</v>
      </c>
      <c r="Z30" s="46">
        <v>1736</v>
      </c>
      <c r="AA30" s="46">
        <v>1713</v>
      </c>
      <c r="AB30" s="46">
        <v>1712</v>
      </c>
      <c r="AC30" s="46">
        <v>1712</v>
      </c>
      <c r="AD30" s="46">
        <v>1723</v>
      </c>
      <c r="AE30" s="46">
        <v>1725</v>
      </c>
      <c r="AF30" s="46">
        <v>1718</v>
      </c>
      <c r="AG30" s="46">
        <v>1709</v>
      </c>
      <c r="AH30" s="46">
        <v>1686</v>
      </c>
      <c r="AI30" s="46">
        <v>1668</v>
      </c>
      <c r="AJ30" s="46">
        <v>1652</v>
      </c>
      <c r="AK30" s="46">
        <v>1638</v>
      </c>
      <c r="AL30" s="46">
        <v>1637</v>
      </c>
      <c r="AM30" s="46">
        <v>1651</v>
      </c>
      <c r="AN30" s="46">
        <v>1670</v>
      </c>
      <c r="AO30" s="46">
        <v>1688</v>
      </c>
      <c r="AP30" s="46">
        <v>1714</v>
      </c>
      <c r="AQ30" s="46">
        <v>1738</v>
      </c>
      <c r="AR30" s="47">
        <v>1762</v>
      </c>
      <c r="AS30" s="80">
        <f>IF(COUNTIF(B$20:B30,B30)=1,1,"-")</f>
        <v>1</v>
      </c>
      <c r="AT30" s="80">
        <f>IF(COUNTIF(J$20:J30,J30)=1,1,"-")</f>
        <v>1</v>
      </c>
      <c r="AU30" s="80">
        <f>IF(COUNTIF(K$20:K30,K30)=1,1,"-")</f>
        <v>1</v>
      </c>
      <c r="AV30" s="80">
        <f>IF(COUNTIF(I$20:I30,I30)=1,1,"-")</f>
        <v>1</v>
      </c>
      <c r="AW30" s="48" t="s">
        <v>241</v>
      </c>
      <c r="AZ30"/>
      <c r="BA30"/>
      <c r="BB30"/>
      <c r="BC30"/>
      <c r="BD30"/>
    </row>
    <row r="31" spans="1:58" ht="15.75" customHeight="1" x14ac:dyDescent="0.2">
      <c r="A31" s="93" t="s">
        <v>1798</v>
      </c>
      <c r="B31" s="95" t="s">
        <v>1817</v>
      </c>
      <c r="C31" s="94" t="s">
        <v>1818</v>
      </c>
      <c r="D31" s="94" t="s">
        <v>47</v>
      </c>
      <c r="E31" s="94" t="s">
        <v>47</v>
      </c>
      <c r="F31" s="94" t="s">
        <v>389</v>
      </c>
      <c r="G31" s="96" t="s">
        <v>521</v>
      </c>
      <c r="H31" s="96" t="s">
        <v>522</v>
      </c>
      <c r="I31" s="96" t="s">
        <v>47</v>
      </c>
      <c r="J31" s="96" t="s">
        <v>47</v>
      </c>
      <c r="K31" s="96" t="s">
        <v>389</v>
      </c>
      <c r="L31" s="65">
        <f>HLOOKUP(L$20,$S$18:$AW31,ROW($S31)-ROW($S$18)+1,FALSE)</f>
        <v>2458</v>
      </c>
      <c r="M31" s="65">
        <f>HLOOKUP(M$20,$S$18:$AW31,ROW($S31)-ROW($S$18)+1,FALSE)</f>
        <v>2305</v>
      </c>
      <c r="N31" s="66">
        <f t="shared" si="5"/>
        <v>-6.2245728234336828E-2</v>
      </c>
      <c r="O31" s="31">
        <f>IF(ISERROR(SUMIF($B$21:$B$672,$B31,$M$21:$M$672)/SUMIF($B$21:$B$672,$B31,$L$21:$L$672)-1),"-",SUMIF($B$21:$B$672,$B31,$M$21:$M$672)/SUMIF($B$21:$B$672,$B31,$L$21:$L$672)-1)</f>
        <v>-6.2245728234336828E-2</v>
      </c>
      <c r="P31" s="31">
        <f>IF(ISERROR(SUMIF($J$21:$J$672,$J31,$M$21:$M$672)/SUMIF($J$21:$J$672,$J31,$L$21:$L$672)-1),"-",SUMIF($J$21:$J$672,$J31,$M$21:$M$672)/SUMIF($J$21:$J$672,$J31,$L$21:$L$672)-1)</f>
        <v>-6.1855670103092786E-2</v>
      </c>
      <c r="Q31" s="31">
        <f>IF(ISERROR(SUMIF($K$21:$K$672,$K31,$M$21:$M$672)/SUMIF($K$21:$K$672,$K31,$L$21:$L$672)-1),"-",SUMIF($K$21:$K$672,$K31,$M$21:$M$672)/SUMIF($K$21:$K$672,$K31,$L$21:$L$672)-1)</f>
        <v>-7.8231982896267982E-2</v>
      </c>
      <c r="R31" s="31">
        <f>IF(ISERROR(SUMIF($I$21:$I$672,$I31,$M$21:$M$672)/SUMIF($I$21:$I$672,$I31,$L$21:$L$672)-1),"-",SUMIF($I$21:$I$672,$I31,$M$21:$M$672)/SUMIF($I$21:$I$672,$I31,$L$21:$L$672)-1)</f>
        <v>-6.1855670103092786E-2</v>
      </c>
      <c r="S31" s="46">
        <v>2454</v>
      </c>
      <c r="T31" s="46">
        <v>2501</v>
      </c>
      <c r="U31" s="46">
        <v>2462</v>
      </c>
      <c r="V31" s="46">
        <v>2467</v>
      </c>
      <c r="W31" s="46">
        <v>2490</v>
      </c>
      <c r="X31" s="46">
        <v>2458</v>
      </c>
      <c r="Y31" s="46">
        <v>2432</v>
      </c>
      <c r="Z31" s="46">
        <v>2382</v>
      </c>
      <c r="AA31" s="46">
        <v>2361</v>
      </c>
      <c r="AB31" s="46">
        <v>2326</v>
      </c>
      <c r="AC31" s="46">
        <v>2305</v>
      </c>
      <c r="AD31" s="46">
        <v>2271</v>
      </c>
      <c r="AE31" s="46">
        <v>2278</v>
      </c>
      <c r="AF31" s="46">
        <v>2275</v>
      </c>
      <c r="AG31" s="46">
        <v>2245</v>
      </c>
      <c r="AH31" s="46">
        <v>2215</v>
      </c>
      <c r="AI31" s="46">
        <v>2194</v>
      </c>
      <c r="AJ31" s="46">
        <v>2162</v>
      </c>
      <c r="AK31" s="46">
        <v>2139</v>
      </c>
      <c r="AL31" s="46">
        <v>2142</v>
      </c>
      <c r="AM31" s="46">
        <v>2155</v>
      </c>
      <c r="AN31" s="46">
        <v>2174</v>
      </c>
      <c r="AO31" s="46">
        <v>2187</v>
      </c>
      <c r="AP31" s="46">
        <v>2217</v>
      </c>
      <c r="AQ31" s="46">
        <v>2232</v>
      </c>
      <c r="AR31" s="47">
        <v>2239</v>
      </c>
      <c r="AS31" s="80">
        <f>IF(COUNTIF(B$20:B31,B31)=1,1,"-")</f>
        <v>1</v>
      </c>
      <c r="AT31" s="80">
        <f>IF(COUNTIF(J$20:J31,J31)=1,1,"-")</f>
        <v>1</v>
      </c>
      <c r="AU31" s="80">
        <f>IF(COUNTIF(K$20:K31,K31)=1,1,"-")</f>
        <v>1</v>
      </c>
      <c r="AV31" s="80">
        <f>IF(COUNTIF(I$20:I31,I31)=1,1,"-")</f>
        <v>1</v>
      </c>
      <c r="AW31" s="48" t="s">
        <v>241</v>
      </c>
      <c r="AZ31"/>
      <c r="BA31"/>
      <c r="BB31"/>
      <c r="BC31"/>
      <c r="BD31"/>
    </row>
    <row r="32" spans="1:58" ht="15.75" customHeight="1" x14ac:dyDescent="0.2">
      <c r="A32" s="93" t="s">
        <v>1798</v>
      </c>
      <c r="B32" s="95" t="s">
        <v>1819</v>
      </c>
      <c r="C32" s="94" t="s">
        <v>1820</v>
      </c>
      <c r="D32" s="94" t="s">
        <v>205</v>
      </c>
      <c r="E32" s="94" t="s">
        <v>205</v>
      </c>
      <c r="F32" s="94" t="s">
        <v>386</v>
      </c>
      <c r="G32" s="96" t="s">
        <v>523</v>
      </c>
      <c r="H32" s="96" t="s">
        <v>524</v>
      </c>
      <c r="I32" s="96" t="s">
        <v>204</v>
      </c>
      <c r="J32" s="96" t="s">
        <v>204</v>
      </c>
      <c r="K32" s="96" t="s">
        <v>386</v>
      </c>
      <c r="L32" s="65">
        <f>HLOOKUP(L$20,$S$18:$AW32,ROW($S32)-ROW($S$18)+1,FALSE)</f>
        <v>1765</v>
      </c>
      <c r="M32" s="65">
        <f>HLOOKUP(M$20,$S$18:$AW32,ROW($S32)-ROW($S$18)+1,FALSE)</f>
        <v>1643</v>
      </c>
      <c r="N32" s="66">
        <f t="shared" si="5"/>
        <v>-6.9121813031161494E-2</v>
      </c>
      <c r="O32" s="31">
        <f>IF(ISERROR(SUMIF($B$21:$B$672,$B32,$M$21:$M$672)/SUMIF($B$21:$B$672,$B32,$L$21:$L$672)-1),"-",SUMIF($B$21:$B$672,$B32,$M$21:$M$672)/SUMIF($B$21:$B$672,$B32,$L$21:$L$672)-1)</f>
        <v>-0.11852217443418178</v>
      </c>
      <c r="P32" s="31">
        <f>IF(ISERROR(SUMIF($J$21:$J$672,$J32,$M$21:$M$672)/SUMIF($J$21:$J$672,$J32,$L$21:$L$672)-1),"-",SUMIF($J$21:$J$672,$J32,$M$21:$M$672)/SUMIF($J$21:$J$672,$J32,$L$21:$L$672)-1)</f>
        <v>-6.9121813031161494E-2</v>
      </c>
      <c r="Q32" s="31">
        <f>IF(ISERROR(SUMIF($K$21:$K$672,$K32,$M$21:$M$672)/SUMIF($K$21:$K$672,$K32,$L$21:$L$672)-1),"-",SUMIF($K$21:$K$672,$K32,$M$21:$M$672)/SUMIF($K$21:$K$672,$K32,$L$21:$L$672)-1)</f>
        <v>-6.9526650567419579E-2</v>
      </c>
      <c r="R32" s="31">
        <f>IF(ISERROR(SUMIF($I$21:$I$672,$I32,$M$21:$M$672)/SUMIF($I$21:$I$672,$I32,$L$21:$L$672)-1),"-",SUMIF($I$21:$I$672,$I32,$M$21:$M$672)/SUMIF($I$21:$I$672,$I32,$L$21:$L$672)-1)</f>
        <v>-6.9121813031161494E-2</v>
      </c>
      <c r="S32" s="46">
        <v>1954</v>
      </c>
      <c r="T32" s="46">
        <v>1984</v>
      </c>
      <c r="U32" s="46">
        <v>1983</v>
      </c>
      <c r="V32" s="46">
        <v>1927</v>
      </c>
      <c r="W32" s="46">
        <v>1820</v>
      </c>
      <c r="X32" s="46">
        <v>1765</v>
      </c>
      <c r="Y32" s="46">
        <v>1711</v>
      </c>
      <c r="Z32" s="46">
        <v>1655</v>
      </c>
      <c r="AA32" s="46">
        <v>1650</v>
      </c>
      <c r="AB32" s="46">
        <v>1659</v>
      </c>
      <c r="AC32" s="46">
        <v>1643</v>
      </c>
      <c r="AD32" s="46">
        <v>1634</v>
      </c>
      <c r="AE32" s="46">
        <v>1623</v>
      </c>
      <c r="AF32" s="46">
        <v>1567</v>
      </c>
      <c r="AG32" s="46">
        <v>1513</v>
      </c>
      <c r="AH32" s="46">
        <v>1455</v>
      </c>
      <c r="AI32" s="46">
        <v>1403</v>
      </c>
      <c r="AJ32" s="46">
        <v>1371</v>
      </c>
      <c r="AK32" s="46">
        <v>1353</v>
      </c>
      <c r="AL32" s="46">
        <v>1336</v>
      </c>
      <c r="AM32" s="46">
        <v>1321</v>
      </c>
      <c r="AN32" s="46">
        <v>1313</v>
      </c>
      <c r="AO32" s="46">
        <v>1312</v>
      </c>
      <c r="AP32" s="46">
        <v>1323</v>
      </c>
      <c r="AQ32" s="46">
        <v>1334</v>
      </c>
      <c r="AR32" s="47">
        <v>1346</v>
      </c>
      <c r="AS32" s="80">
        <f>IF(COUNTIF(B$20:B32,B32)=1,1,"-")</f>
        <v>1</v>
      </c>
      <c r="AT32" s="80">
        <f>IF(COUNTIF(J$20:J32,J32)=1,1,"-")</f>
        <v>1</v>
      </c>
      <c r="AU32" s="80" t="str">
        <f>IF(COUNTIF(K$20:K32,K32)=1,1,"-")</f>
        <v>-</v>
      </c>
      <c r="AV32" s="80">
        <f>IF(COUNTIF(I$20:I32,I32)=1,1,"-")</f>
        <v>1</v>
      </c>
      <c r="AW32" s="48" t="s">
        <v>241</v>
      </c>
      <c r="AZ32"/>
      <c r="BA32"/>
      <c r="BB32"/>
      <c r="BC32"/>
      <c r="BD32"/>
    </row>
    <row r="33" spans="1:56" ht="15.75" customHeight="1" x14ac:dyDescent="0.2">
      <c r="A33" s="93" t="s">
        <v>1798</v>
      </c>
      <c r="B33" s="95" t="s">
        <v>1821</v>
      </c>
      <c r="C33" s="94" t="s">
        <v>1822</v>
      </c>
      <c r="D33" s="94" t="s">
        <v>49</v>
      </c>
      <c r="E33" s="94" t="s">
        <v>49</v>
      </c>
      <c r="F33" s="94" t="s">
        <v>393</v>
      </c>
      <c r="G33" s="96" t="s">
        <v>525</v>
      </c>
      <c r="H33" s="96" t="s">
        <v>526</v>
      </c>
      <c r="I33" s="96" t="s">
        <v>49</v>
      </c>
      <c r="J33" s="96" t="s">
        <v>49</v>
      </c>
      <c r="K33" s="96" t="s">
        <v>393</v>
      </c>
      <c r="L33" s="65">
        <f>HLOOKUP(L$20,$S$18:$AW33,ROW($S33)-ROW($S$18)+1,FALSE)</f>
        <v>1478</v>
      </c>
      <c r="M33" s="65">
        <f>HLOOKUP(M$20,$S$18:$AW33,ROW($S33)-ROW($S$18)+1,FALSE)</f>
        <v>1285</v>
      </c>
      <c r="N33" s="66">
        <f t="shared" si="5"/>
        <v>-0.13058186738836264</v>
      </c>
      <c r="O33" s="31">
        <f>IF(ISERROR(SUMIF($B$21:$B$672,$B33,$M$21:$M$672)/SUMIF($B$21:$B$672,$B33,$L$21:$L$672)-1),"-",SUMIF($B$21:$B$672,$B33,$M$21:$M$672)/SUMIF($B$21:$B$672,$B33,$L$21:$L$672)-1)</f>
        <v>-0.13058186738836264</v>
      </c>
      <c r="P33" s="31">
        <f>IF(ISERROR(SUMIF($J$21:$J$672,$J33,$M$21:$M$672)/SUMIF($J$21:$J$672,$J33,$L$21:$L$672)-1),"-",SUMIF($J$21:$J$672,$J33,$M$21:$M$672)/SUMIF($J$21:$J$672,$J33,$L$21:$L$672)-1)</f>
        <v>-0.12900820283370618</v>
      </c>
      <c r="Q33" s="31">
        <f>IF(ISERROR(SUMIF($K$21:$K$672,$K33,$M$21:$M$672)/SUMIF($K$21:$K$672,$K33,$L$21:$L$672)-1),"-",SUMIF($K$21:$K$672,$K33,$M$21:$M$672)/SUMIF($K$21:$K$672,$K33,$L$21:$L$672)-1)</f>
        <v>-9.0499240698557304E-2</v>
      </c>
      <c r="R33" s="31">
        <f>IF(ISERROR(SUMIF($I$21:$I$672,$I33,$M$21:$M$672)/SUMIF($I$21:$I$672,$I33,$L$21:$L$672)-1),"-",SUMIF($I$21:$I$672,$I33,$M$21:$M$672)/SUMIF($I$21:$I$672,$I33,$L$21:$L$672)-1)</f>
        <v>-0.12900820283370618</v>
      </c>
      <c r="S33" s="46">
        <v>1328</v>
      </c>
      <c r="T33" s="46">
        <v>1397</v>
      </c>
      <c r="U33" s="46">
        <v>1407</v>
      </c>
      <c r="V33" s="46">
        <v>1428</v>
      </c>
      <c r="W33" s="46">
        <v>1455</v>
      </c>
      <c r="X33" s="46">
        <v>1478</v>
      </c>
      <c r="Y33" s="46">
        <v>1414</v>
      </c>
      <c r="Z33" s="46">
        <v>1385</v>
      </c>
      <c r="AA33" s="46">
        <v>1357</v>
      </c>
      <c r="AB33" s="46">
        <v>1313</v>
      </c>
      <c r="AC33" s="46">
        <v>1285</v>
      </c>
      <c r="AD33" s="46">
        <v>1255</v>
      </c>
      <c r="AE33" s="46">
        <v>1228</v>
      </c>
      <c r="AF33" s="46">
        <v>1223</v>
      </c>
      <c r="AG33" s="46">
        <v>1213</v>
      </c>
      <c r="AH33" s="46">
        <v>1198</v>
      </c>
      <c r="AI33" s="46">
        <v>1181</v>
      </c>
      <c r="AJ33" s="46">
        <v>1161</v>
      </c>
      <c r="AK33" s="46">
        <v>1147</v>
      </c>
      <c r="AL33" s="46">
        <v>1145</v>
      </c>
      <c r="AM33" s="46">
        <v>1148</v>
      </c>
      <c r="AN33" s="46">
        <v>1161</v>
      </c>
      <c r="AO33" s="46">
        <v>1171</v>
      </c>
      <c r="AP33" s="46">
        <v>1186</v>
      </c>
      <c r="AQ33" s="46">
        <v>1192</v>
      </c>
      <c r="AR33" s="47">
        <v>1201</v>
      </c>
      <c r="AS33" s="80">
        <f>IF(COUNTIF(B$20:B33,B33)=1,1,"-")</f>
        <v>1</v>
      </c>
      <c r="AT33" s="80">
        <f>IF(COUNTIF(J$20:J33,J33)=1,1,"-")</f>
        <v>1</v>
      </c>
      <c r="AU33" s="80" t="str">
        <f>IF(COUNTIF(K$20:K33,K33)=1,1,"-")</f>
        <v>-</v>
      </c>
      <c r="AV33" s="80">
        <f>IF(COUNTIF(I$20:I33,I33)=1,1,"-")</f>
        <v>1</v>
      </c>
      <c r="AW33" s="48" t="s">
        <v>241</v>
      </c>
      <c r="AZ33"/>
      <c r="BA33"/>
      <c r="BB33"/>
      <c r="BC33"/>
      <c r="BD33"/>
    </row>
    <row r="34" spans="1:56" ht="15.75" customHeight="1" x14ac:dyDescent="0.2">
      <c r="A34" s="93" t="s">
        <v>1798</v>
      </c>
      <c r="B34" s="95" t="s">
        <v>1823</v>
      </c>
      <c r="C34" s="94" t="s">
        <v>1824</v>
      </c>
      <c r="D34" s="94" t="s">
        <v>51</v>
      </c>
      <c r="E34" s="94" t="s">
        <v>51</v>
      </c>
      <c r="F34" s="94" t="s">
        <v>395</v>
      </c>
      <c r="G34" s="96" t="s">
        <v>527</v>
      </c>
      <c r="H34" s="96" t="s">
        <v>528</v>
      </c>
      <c r="I34" s="96" t="s">
        <v>51</v>
      </c>
      <c r="J34" s="96" t="s">
        <v>51</v>
      </c>
      <c r="K34" s="96" t="s">
        <v>395</v>
      </c>
      <c r="L34" s="65">
        <f>HLOOKUP(L$20,$S$18:$AW34,ROW($S34)-ROW($S$18)+1,FALSE)</f>
        <v>1670</v>
      </c>
      <c r="M34" s="65">
        <f>HLOOKUP(M$20,$S$18:$AW34,ROW($S34)-ROW($S$18)+1,FALSE)</f>
        <v>1834</v>
      </c>
      <c r="N34" s="66">
        <f t="shared" si="5"/>
        <v>9.8203592814371188E-2</v>
      </c>
      <c r="O34" s="31">
        <f>IF(ISERROR(SUMIF($B$21:$B$672,$B34,$M$21:$M$672)/SUMIF($B$21:$B$672,$B34,$L$21:$L$672)-1),"-",SUMIF($B$21:$B$672,$B34,$M$21:$M$672)/SUMIF($B$21:$B$672,$B34,$L$21:$L$672)-1)</f>
        <v>9.8203592814371188E-2</v>
      </c>
      <c r="P34" s="31">
        <f>IF(ISERROR(SUMIF($J$21:$J$672,$J34,$M$21:$M$672)/SUMIF($J$21:$J$672,$J34,$L$21:$L$672)-1),"-",SUMIF($J$21:$J$672,$J34,$M$21:$M$672)/SUMIF($J$21:$J$672,$J34,$L$21:$L$672)-1)</f>
        <v>3.0561945448570382E-2</v>
      </c>
      <c r="Q34" s="31">
        <f>IF(ISERROR(SUMIF($K$21:$K$672,$K34,$M$21:$M$672)/SUMIF($K$21:$K$672,$K34,$L$21:$L$672)-1),"-",SUMIF($K$21:$K$672,$K34,$M$21:$M$672)/SUMIF($K$21:$K$672,$K34,$L$21:$L$672)-1)</f>
        <v>-1.9312825455785054E-2</v>
      </c>
      <c r="R34" s="31">
        <f>IF(ISERROR(SUMIF($I$21:$I$672,$I34,$M$21:$M$672)/SUMIF($I$21:$I$672,$I34,$L$21:$L$672)-1),"-",SUMIF($I$21:$I$672,$I34,$M$21:$M$672)/SUMIF($I$21:$I$672,$I34,$L$21:$L$672)-1)</f>
        <v>3.0561945448570382E-2</v>
      </c>
      <c r="S34" s="46">
        <v>1546</v>
      </c>
      <c r="T34" s="46">
        <v>1528</v>
      </c>
      <c r="U34" s="46">
        <v>1572</v>
      </c>
      <c r="V34" s="46">
        <v>1557</v>
      </c>
      <c r="W34" s="46">
        <v>1618</v>
      </c>
      <c r="X34" s="46">
        <v>1670</v>
      </c>
      <c r="Y34" s="46">
        <v>1732</v>
      </c>
      <c r="Z34" s="46">
        <v>1796</v>
      </c>
      <c r="AA34" s="46">
        <v>1831</v>
      </c>
      <c r="AB34" s="46">
        <v>1852</v>
      </c>
      <c r="AC34" s="46">
        <v>1834</v>
      </c>
      <c r="AD34" s="46">
        <v>1820</v>
      </c>
      <c r="AE34" s="46">
        <v>1806</v>
      </c>
      <c r="AF34" s="46">
        <v>1792</v>
      </c>
      <c r="AG34" s="46">
        <v>1783</v>
      </c>
      <c r="AH34" s="46">
        <v>1773</v>
      </c>
      <c r="AI34" s="46">
        <v>1752</v>
      </c>
      <c r="AJ34" s="46">
        <v>1736</v>
      </c>
      <c r="AK34" s="46">
        <v>1721</v>
      </c>
      <c r="AL34" s="46">
        <v>1727</v>
      </c>
      <c r="AM34" s="46">
        <v>1750</v>
      </c>
      <c r="AN34" s="46">
        <v>1781</v>
      </c>
      <c r="AO34" s="46">
        <v>1805</v>
      </c>
      <c r="AP34" s="46">
        <v>1834</v>
      </c>
      <c r="AQ34" s="46">
        <v>1864</v>
      </c>
      <c r="AR34" s="47">
        <v>1898</v>
      </c>
      <c r="AS34" s="80">
        <f>IF(COUNTIF(B$20:B34,B34)=1,1,"-")</f>
        <v>1</v>
      </c>
      <c r="AT34" s="80">
        <f>IF(COUNTIF(J$20:J34,J34)=1,1,"-")</f>
        <v>1</v>
      </c>
      <c r="AU34" s="80" t="str">
        <f>IF(COUNTIF(K$20:K34,K34)=1,1,"-")</f>
        <v>-</v>
      </c>
      <c r="AV34" s="80">
        <f>IF(COUNTIF(I$20:I34,I34)=1,1,"-")</f>
        <v>1</v>
      </c>
      <c r="AW34" s="48" t="s">
        <v>241</v>
      </c>
      <c r="AZ34"/>
      <c r="BA34"/>
      <c r="BB34"/>
      <c r="BC34"/>
      <c r="BD34"/>
    </row>
    <row r="35" spans="1:56" ht="15.75" customHeight="1" x14ac:dyDescent="0.2">
      <c r="A35" s="93" t="s">
        <v>1798</v>
      </c>
      <c r="B35" s="95" t="s">
        <v>1825</v>
      </c>
      <c r="C35" s="94" t="s">
        <v>1826</v>
      </c>
      <c r="D35" s="94" t="s">
        <v>91</v>
      </c>
      <c r="E35" s="94" t="s">
        <v>91</v>
      </c>
      <c r="F35" s="94" t="s">
        <v>395</v>
      </c>
      <c r="G35" s="96" t="s">
        <v>529</v>
      </c>
      <c r="H35" s="96" t="s">
        <v>530</v>
      </c>
      <c r="I35" s="96" t="s">
        <v>91</v>
      </c>
      <c r="J35" s="96" t="s">
        <v>91</v>
      </c>
      <c r="K35" s="96" t="s">
        <v>395</v>
      </c>
      <c r="L35" s="65">
        <f>HLOOKUP(L$20,$S$18:$AW35,ROW($S35)-ROW($S$18)+1,FALSE)</f>
        <v>3996</v>
      </c>
      <c r="M35" s="65">
        <f>HLOOKUP(M$20,$S$18:$AW35,ROW($S35)-ROW($S$18)+1,FALSE)</f>
        <v>3966</v>
      </c>
      <c r="N35" s="66">
        <f t="shared" si="5"/>
        <v>-7.5075075075075048E-3</v>
      </c>
      <c r="O35" s="31">
        <f>IF(ISERROR(SUMIF($B$21:$B$672,$B35,$M$21:$M$672)/SUMIF($B$21:$B$672,$B35,$L$21:$L$672)-1),"-",SUMIF($B$21:$B$672,$B35,$M$21:$M$672)/SUMIF($B$21:$B$672,$B35,$L$21:$L$672)-1)</f>
        <v>-7.5075075075075048E-3</v>
      </c>
      <c r="P35" s="31">
        <f>IF(ISERROR(SUMIF($J$21:$J$672,$J35,$M$21:$M$672)/SUMIF($J$21:$J$672,$J35,$L$21:$L$672)-1),"-",SUMIF($J$21:$J$672,$J35,$M$21:$M$672)/SUMIF($J$21:$J$672,$J35,$L$21:$L$672)-1)</f>
        <v>-3.5656317084664102E-2</v>
      </c>
      <c r="Q35" s="31">
        <f>IF(ISERROR(SUMIF($K$21:$K$672,$K35,$M$21:$M$672)/SUMIF($K$21:$K$672,$K35,$L$21:$L$672)-1),"-",SUMIF($K$21:$K$672,$K35,$M$21:$M$672)/SUMIF($K$21:$K$672,$K35,$L$21:$L$672)-1)</f>
        <v>-1.9312825455785054E-2</v>
      </c>
      <c r="R35" s="31">
        <f>IF(ISERROR(SUMIF($I$21:$I$672,$I35,$M$21:$M$672)/SUMIF($I$21:$I$672,$I35,$L$21:$L$672)-1),"-",SUMIF($I$21:$I$672,$I35,$M$21:$M$672)/SUMIF($I$21:$I$672,$I35,$L$21:$L$672)-1)</f>
        <v>-3.5656317084664102E-2</v>
      </c>
      <c r="S35" s="46">
        <v>3574</v>
      </c>
      <c r="T35" s="46">
        <v>3490</v>
      </c>
      <c r="U35" s="46">
        <v>3519</v>
      </c>
      <c r="V35" s="46">
        <v>3568</v>
      </c>
      <c r="W35" s="46">
        <v>3810</v>
      </c>
      <c r="X35" s="46">
        <v>3996</v>
      </c>
      <c r="Y35" s="46">
        <v>4094</v>
      </c>
      <c r="Z35" s="46">
        <v>4116</v>
      </c>
      <c r="AA35" s="46">
        <v>4055</v>
      </c>
      <c r="AB35" s="46">
        <v>3995</v>
      </c>
      <c r="AC35" s="46">
        <v>3966</v>
      </c>
      <c r="AD35" s="46">
        <v>3962</v>
      </c>
      <c r="AE35" s="46">
        <v>3955</v>
      </c>
      <c r="AF35" s="46">
        <v>3952</v>
      </c>
      <c r="AG35" s="46">
        <v>3913</v>
      </c>
      <c r="AH35" s="46">
        <v>3839</v>
      </c>
      <c r="AI35" s="46">
        <v>3789</v>
      </c>
      <c r="AJ35" s="46">
        <v>3729</v>
      </c>
      <c r="AK35" s="46">
        <v>3677</v>
      </c>
      <c r="AL35" s="46">
        <v>3661</v>
      </c>
      <c r="AM35" s="46">
        <v>3663</v>
      </c>
      <c r="AN35" s="46">
        <v>3678</v>
      </c>
      <c r="AO35" s="46">
        <v>3700</v>
      </c>
      <c r="AP35" s="46">
        <v>3733</v>
      </c>
      <c r="AQ35" s="46">
        <v>3759</v>
      </c>
      <c r="AR35" s="47">
        <v>3793</v>
      </c>
      <c r="AS35" s="80">
        <f>IF(COUNTIF(B$20:B35,B35)=1,1,"-")</f>
        <v>1</v>
      </c>
      <c r="AT35" s="80" t="str">
        <f>IF(COUNTIF(J$20:J35,J35)=1,1,"-")</f>
        <v>-</v>
      </c>
      <c r="AU35" s="80" t="str">
        <f>IF(COUNTIF(K$20:K35,K35)=1,1,"-")</f>
        <v>-</v>
      </c>
      <c r="AV35" s="80" t="str">
        <f>IF(COUNTIF(I$20:I35,I35)=1,1,"-")</f>
        <v>-</v>
      </c>
      <c r="AW35" s="48" t="s">
        <v>241</v>
      </c>
      <c r="AZ35"/>
      <c r="BA35"/>
      <c r="BB35"/>
      <c r="BC35"/>
      <c r="BD35"/>
    </row>
    <row r="36" spans="1:56" ht="15.75" customHeight="1" x14ac:dyDescent="0.2">
      <c r="A36" s="93" t="s">
        <v>1798</v>
      </c>
      <c r="B36" s="95" t="s">
        <v>1827</v>
      </c>
      <c r="C36" s="94" t="s">
        <v>1828</v>
      </c>
      <c r="D36" s="94" t="s">
        <v>125</v>
      </c>
      <c r="E36" s="94" t="s">
        <v>125</v>
      </c>
      <c r="F36" s="94" t="s">
        <v>386</v>
      </c>
      <c r="G36" s="96" t="s">
        <v>531</v>
      </c>
      <c r="H36" s="96" t="s">
        <v>532</v>
      </c>
      <c r="I36" s="96" t="s">
        <v>125</v>
      </c>
      <c r="J36" s="96" t="s">
        <v>125</v>
      </c>
      <c r="K36" s="96" t="s">
        <v>386</v>
      </c>
      <c r="L36" s="65">
        <f>HLOOKUP(L$20,$S$18:$AW36,ROW($S36)-ROW($S$18)+1,FALSE)</f>
        <v>1062</v>
      </c>
      <c r="M36" s="65">
        <f>HLOOKUP(M$20,$S$18:$AW36,ROW($S36)-ROW($S$18)+1,FALSE)</f>
        <v>918</v>
      </c>
      <c r="N36" s="66">
        <f t="shared" si="5"/>
        <v>-0.13559322033898302</v>
      </c>
      <c r="O36" s="31">
        <f>IF(ISERROR(SUMIF($B$21:$B$672,$B36,$M$21:$M$672)/SUMIF($B$21:$B$672,$B36,$L$21:$L$672)-1),"-",SUMIF($B$21:$B$672,$B36,$M$21:$M$672)/SUMIF($B$21:$B$672,$B36,$L$21:$L$672)-1)</f>
        <v>-0.13559322033898302</v>
      </c>
      <c r="P36" s="31">
        <f>IF(ISERROR(SUMIF($J$21:$J$672,$J36,$M$21:$M$672)/SUMIF($J$21:$J$672,$J36,$L$21:$L$672)-1),"-",SUMIF($J$21:$J$672,$J36,$M$21:$M$672)/SUMIF($J$21:$J$672,$J36,$L$21:$L$672)-1)</f>
        <v>-0.13559322033898302</v>
      </c>
      <c r="Q36" s="31">
        <f>IF(ISERROR(SUMIF($K$21:$K$672,$K36,$M$21:$M$672)/SUMIF($K$21:$K$672,$K36,$L$21:$L$672)-1),"-",SUMIF($K$21:$K$672,$K36,$M$21:$M$672)/SUMIF($K$21:$K$672,$K36,$L$21:$L$672)-1)</f>
        <v>-6.9526650567419579E-2</v>
      </c>
      <c r="R36" s="31">
        <f>IF(ISERROR(SUMIF($I$21:$I$672,$I36,$M$21:$M$672)/SUMIF($I$21:$I$672,$I36,$L$21:$L$672)-1),"-",SUMIF($I$21:$I$672,$I36,$M$21:$M$672)/SUMIF($I$21:$I$672,$I36,$L$21:$L$672)-1)</f>
        <v>-0.13559322033898302</v>
      </c>
      <c r="S36" s="46">
        <v>1201</v>
      </c>
      <c r="T36" s="46">
        <v>1193</v>
      </c>
      <c r="U36" s="46">
        <v>1188</v>
      </c>
      <c r="V36" s="46">
        <v>1181</v>
      </c>
      <c r="W36" s="46">
        <v>1065</v>
      </c>
      <c r="X36" s="46">
        <v>1062</v>
      </c>
      <c r="Y36" s="46">
        <v>1033</v>
      </c>
      <c r="Z36" s="46">
        <v>993</v>
      </c>
      <c r="AA36" s="46">
        <v>962</v>
      </c>
      <c r="AB36" s="46">
        <v>931</v>
      </c>
      <c r="AC36" s="46">
        <v>918</v>
      </c>
      <c r="AD36" s="46">
        <v>915</v>
      </c>
      <c r="AE36" s="46">
        <v>922</v>
      </c>
      <c r="AF36" s="46">
        <v>920</v>
      </c>
      <c r="AG36" s="46">
        <v>906</v>
      </c>
      <c r="AH36" s="46">
        <v>884</v>
      </c>
      <c r="AI36" s="46">
        <v>859</v>
      </c>
      <c r="AJ36" s="46">
        <v>842</v>
      </c>
      <c r="AK36" s="46">
        <v>819</v>
      </c>
      <c r="AL36" s="46">
        <v>813</v>
      </c>
      <c r="AM36" s="46">
        <v>813</v>
      </c>
      <c r="AN36" s="46">
        <v>823</v>
      </c>
      <c r="AO36" s="46">
        <v>831</v>
      </c>
      <c r="AP36" s="46">
        <v>837</v>
      </c>
      <c r="AQ36" s="46">
        <v>833</v>
      </c>
      <c r="AR36" s="47">
        <v>825</v>
      </c>
      <c r="AS36" s="80">
        <f>IF(COUNTIF(B$20:B36,B36)=1,1,"-")</f>
        <v>1</v>
      </c>
      <c r="AT36" s="80">
        <f>IF(COUNTIF(J$20:J36,J36)=1,1,"-")</f>
        <v>1</v>
      </c>
      <c r="AU36" s="80" t="str">
        <f>IF(COUNTIF(K$20:K36,K36)=1,1,"-")</f>
        <v>-</v>
      </c>
      <c r="AV36" s="80">
        <f>IF(COUNTIF(I$20:I36,I36)=1,1,"-")</f>
        <v>1</v>
      </c>
      <c r="AW36" s="48" t="s">
        <v>241</v>
      </c>
      <c r="AZ36"/>
      <c r="BA36"/>
      <c r="BB36"/>
      <c r="BC36"/>
      <c r="BD36"/>
    </row>
    <row r="37" spans="1:56" ht="15.75" customHeight="1" x14ac:dyDescent="0.2">
      <c r="A37" s="93" t="s">
        <v>1798</v>
      </c>
      <c r="B37" s="95" t="s">
        <v>1829</v>
      </c>
      <c r="C37" s="94" t="s">
        <v>1830</v>
      </c>
      <c r="D37" s="94" t="s">
        <v>57</v>
      </c>
      <c r="E37" s="94" t="s">
        <v>57</v>
      </c>
      <c r="F37" s="94" t="s">
        <v>391</v>
      </c>
      <c r="G37" s="96" t="s">
        <v>533</v>
      </c>
      <c r="H37" s="96" t="s">
        <v>534</v>
      </c>
      <c r="I37" s="96" t="s">
        <v>57</v>
      </c>
      <c r="J37" s="96" t="s">
        <v>57</v>
      </c>
      <c r="K37" s="96" t="s">
        <v>391</v>
      </c>
      <c r="L37" s="65">
        <f>HLOOKUP(L$20,$S$18:$AW37,ROW($S37)-ROW($S$18)+1,FALSE)</f>
        <v>2662</v>
      </c>
      <c r="M37" s="65">
        <f>HLOOKUP(M$20,$S$18:$AW37,ROW($S37)-ROW($S$18)+1,FALSE)</f>
        <v>2522</v>
      </c>
      <c r="N37" s="66">
        <f t="shared" si="5"/>
        <v>-5.259203606311047E-2</v>
      </c>
      <c r="O37" s="31">
        <f>IF(ISERROR(SUMIF($B$21:$B$672,$B37,$M$21:$M$672)/SUMIF($B$21:$B$672,$B37,$L$21:$L$672)-1),"-",SUMIF($B$21:$B$672,$B37,$M$21:$M$672)/SUMIF($B$21:$B$672,$B37,$L$21:$L$672)-1)</f>
        <v>-4.963112005365522E-2</v>
      </c>
      <c r="P37" s="31">
        <f>IF(ISERROR(SUMIF($J$21:$J$672,$J37,$M$21:$M$672)/SUMIF($J$21:$J$672,$J37,$L$21:$L$672)-1),"-",SUMIF($J$21:$J$672,$J37,$M$21:$M$672)/SUMIF($J$21:$J$672,$J37,$L$21:$L$672)-1)</f>
        <v>-5.9047619047619015E-2</v>
      </c>
      <c r="Q37" s="31">
        <f>IF(ISERROR(SUMIF($K$21:$K$672,$K37,$M$21:$M$672)/SUMIF($K$21:$K$672,$K37,$L$21:$L$672)-1),"-",SUMIF($K$21:$K$672,$K37,$M$21:$M$672)/SUMIF($K$21:$K$672,$K37,$L$21:$L$672)-1)</f>
        <v>-3.0916047319583084E-2</v>
      </c>
      <c r="R37" s="31">
        <f>IF(ISERROR(SUMIF($I$21:$I$672,$I37,$M$21:$M$672)/SUMIF($I$21:$I$672,$I37,$L$21:$L$672)-1),"-",SUMIF($I$21:$I$672,$I37,$M$21:$M$672)/SUMIF($I$21:$I$672,$I37,$L$21:$L$672)-1)</f>
        <v>-5.9047619047619015E-2</v>
      </c>
      <c r="S37" s="46">
        <v>2502</v>
      </c>
      <c r="T37" s="46">
        <v>2512</v>
      </c>
      <c r="U37" s="46">
        <v>2613</v>
      </c>
      <c r="V37" s="46">
        <v>2571</v>
      </c>
      <c r="W37" s="46">
        <v>2489</v>
      </c>
      <c r="X37" s="46">
        <v>2662</v>
      </c>
      <c r="Y37" s="46">
        <v>2687</v>
      </c>
      <c r="Z37" s="46">
        <v>2679</v>
      </c>
      <c r="AA37" s="46">
        <v>2596</v>
      </c>
      <c r="AB37" s="46">
        <v>2559</v>
      </c>
      <c r="AC37" s="46">
        <v>2522</v>
      </c>
      <c r="AD37" s="46">
        <v>2470</v>
      </c>
      <c r="AE37" s="46">
        <v>2452</v>
      </c>
      <c r="AF37" s="46">
        <v>2432</v>
      </c>
      <c r="AG37" s="46">
        <v>2409</v>
      </c>
      <c r="AH37" s="46">
        <v>2376</v>
      </c>
      <c r="AI37" s="46">
        <v>2343</v>
      </c>
      <c r="AJ37" s="46">
        <v>2301</v>
      </c>
      <c r="AK37" s="46">
        <v>2232</v>
      </c>
      <c r="AL37" s="46">
        <v>2183</v>
      </c>
      <c r="AM37" s="46">
        <v>2158</v>
      </c>
      <c r="AN37" s="46">
        <v>2139</v>
      </c>
      <c r="AO37" s="46">
        <v>2144</v>
      </c>
      <c r="AP37" s="46">
        <v>2156</v>
      </c>
      <c r="AQ37" s="46">
        <v>2166</v>
      </c>
      <c r="AR37" s="47">
        <v>2184</v>
      </c>
      <c r="AS37" s="80">
        <f>IF(COUNTIF(B$20:B37,B37)=1,1,"-")</f>
        <v>1</v>
      </c>
      <c r="AT37" s="80">
        <f>IF(COUNTIF(J$20:J37,J37)=1,1,"-")</f>
        <v>1</v>
      </c>
      <c r="AU37" s="80" t="str">
        <f>IF(COUNTIF(K$20:K37,K37)=1,1,"-")</f>
        <v>-</v>
      </c>
      <c r="AV37" s="80">
        <f>IF(COUNTIF(I$20:I37,I37)=1,1,"-")</f>
        <v>1</v>
      </c>
      <c r="AW37" s="48" t="s">
        <v>241</v>
      </c>
      <c r="AZ37"/>
      <c r="BA37"/>
      <c r="BB37"/>
      <c r="BC37"/>
      <c r="BD37"/>
    </row>
    <row r="38" spans="1:56" ht="15.75" customHeight="1" x14ac:dyDescent="0.2">
      <c r="A38" s="93" t="s">
        <v>1798</v>
      </c>
      <c r="B38" s="95" t="s">
        <v>1831</v>
      </c>
      <c r="C38" s="94" t="s">
        <v>1832</v>
      </c>
      <c r="D38" s="94" t="s">
        <v>153</v>
      </c>
      <c r="E38" s="94" t="s">
        <v>153</v>
      </c>
      <c r="F38" s="94" t="s">
        <v>389</v>
      </c>
      <c r="G38" s="96" t="s">
        <v>535</v>
      </c>
      <c r="H38" s="96" t="s">
        <v>536</v>
      </c>
      <c r="I38" s="96" t="s">
        <v>153</v>
      </c>
      <c r="J38" s="96" t="s">
        <v>153</v>
      </c>
      <c r="K38" s="96" t="s">
        <v>389</v>
      </c>
      <c r="L38" s="65">
        <f>HLOOKUP(L$20,$S$18:$AW38,ROW($S38)-ROW($S$18)+1,FALSE)</f>
        <v>699</v>
      </c>
      <c r="M38" s="65">
        <f>HLOOKUP(M$20,$S$18:$AW38,ROW($S38)-ROW($S$18)+1,FALSE)</f>
        <v>643</v>
      </c>
      <c r="N38" s="66">
        <f t="shared" si="5"/>
        <v>-8.0114449213161687E-2</v>
      </c>
      <c r="O38" s="31">
        <f>IF(ISERROR(SUMIF($B$21:$B$672,$B38,$M$21:$M$672)/SUMIF($B$21:$B$672,$B38,$L$21:$L$672)-1),"-",SUMIF($B$21:$B$672,$B38,$M$21:$M$672)/SUMIF($B$21:$B$672,$B38,$L$21:$L$672)-1)</f>
        <v>-0.11807498601007271</v>
      </c>
      <c r="P38" s="31">
        <f>IF(ISERROR(SUMIF($J$21:$J$672,$J38,$M$21:$M$672)/SUMIF($J$21:$J$672,$J38,$L$21:$L$672)-1),"-",SUMIF($J$21:$J$672,$J38,$M$21:$M$672)/SUMIF($J$21:$J$672,$J38,$L$21:$L$672)-1)</f>
        <v>-8.3244962884411411E-2</v>
      </c>
      <c r="Q38" s="31">
        <f>IF(ISERROR(SUMIF($K$21:$K$672,$K38,$M$21:$M$672)/SUMIF($K$21:$K$672,$K38,$L$21:$L$672)-1),"-",SUMIF($K$21:$K$672,$K38,$M$21:$M$672)/SUMIF($K$21:$K$672,$K38,$L$21:$L$672)-1)</f>
        <v>-7.8231982896267982E-2</v>
      </c>
      <c r="R38" s="31">
        <f>IF(ISERROR(SUMIF($I$21:$I$672,$I38,$M$21:$M$672)/SUMIF($I$21:$I$672,$I38,$L$21:$L$672)-1),"-",SUMIF($I$21:$I$672,$I38,$M$21:$M$672)/SUMIF($I$21:$I$672,$I38,$L$21:$L$672)-1)</f>
        <v>-8.3244962884411411E-2</v>
      </c>
      <c r="S38" s="46">
        <v>575</v>
      </c>
      <c r="T38" s="46">
        <v>587</v>
      </c>
      <c r="U38" s="46">
        <v>520</v>
      </c>
      <c r="V38" s="46">
        <v>563</v>
      </c>
      <c r="W38" s="46">
        <v>645</v>
      </c>
      <c r="X38" s="46">
        <v>699</v>
      </c>
      <c r="Y38" s="46">
        <v>776</v>
      </c>
      <c r="Z38" s="46">
        <v>733</v>
      </c>
      <c r="AA38" s="46">
        <v>696</v>
      </c>
      <c r="AB38" s="46">
        <v>669</v>
      </c>
      <c r="AC38" s="46">
        <v>643</v>
      </c>
      <c r="AD38" s="46">
        <v>630</v>
      </c>
      <c r="AE38" s="46">
        <v>622</v>
      </c>
      <c r="AF38" s="46">
        <v>617</v>
      </c>
      <c r="AG38" s="46">
        <v>613</v>
      </c>
      <c r="AH38" s="46">
        <v>600</v>
      </c>
      <c r="AI38" s="46">
        <v>594</v>
      </c>
      <c r="AJ38" s="46">
        <v>582</v>
      </c>
      <c r="AK38" s="46">
        <v>572</v>
      </c>
      <c r="AL38" s="46">
        <v>570</v>
      </c>
      <c r="AM38" s="46">
        <v>568</v>
      </c>
      <c r="AN38" s="46">
        <v>574</v>
      </c>
      <c r="AO38" s="46">
        <v>583</v>
      </c>
      <c r="AP38" s="46">
        <v>588</v>
      </c>
      <c r="AQ38" s="46">
        <v>594</v>
      </c>
      <c r="AR38" s="47">
        <v>600</v>
      </c>
      <c r="AS38" s="80">
        <f>IF(COUNTIF(B$20:B38,B38)=1,1,"-")</f>
        <v>1</v>
      </c>
      <c r="AT38" s="80">
        <f>IF(COUNTIF(J$20:J38,J38)=1,1,"-")</f>
        <v>1</v>
      </c>
      <c r="AU38" s="80" t="str">
        <f>IF(COUNTIF(K$20:K38,K38)=1,1,"-")</f>
        <v>-</v>
      </c>
      <c r="AV38" s="80">
        <f>IF(COUNTIF(I$20:I38,I38)=1,1,"-")</f>
        <v>1</v>
      </c>
      <c r="AW38" s="48" t="s">
        <v>241</v>
      </c>
      <c r="AZ38"/>
      <c r="BA38"/>
      <c r="BB38"/>
      <c r="BC38"/>
      <c r="BD38"/>
    </row>
    <row r="39" spans="1:56" ht="15.75" customHeight="1" x14ac:dyDescent="0.2">
      <c r="A39" s="93" t="s">
        <v>1798</v>
      </c>
      <c r="B39" s="95" t="s">
        <v>1833</v>
      </c>
      <c r="C39" s="94" t="s">
        <v>1834</v>
      </c>
      <c r="D39" s="94" t="s">
        <v>103</v>
      </c>
      <c r="E39" s="94" t="s">
        <v>103</v>
      </c>
      <c r="F39" s="94" t="s">
        <v>386</v>
      </c>
      <c r="G39" s="96" t="s">
        <v>537</v>
      </c>
      <c r="H39" s="96" t="s">
        <v>538</v>
      </c>
      <c r="I39" s="96" t="s">
        <v>160</v>
      </c>
      <c r="J39" s="96" t="s">
        <v>160</v>
      </c>
      <c r="K39" s="96" t="s">
        <v>386</v>
      </c>
      <c r="L39" s="65">
        <f>HLOOKUP(L$20,$S$18:$AW39,ROW($S39)-ROW($S$18)+1,FALSE)</f>
        <v>2481</v>
      </c>
      <c r="M39" s="65">
        <f>HLOOKUP(M$20,$S$18:$AW39,ROW($S39)-ROW($S$18)+1,FALSE)</f>
        <v>2325</v>
      </c>
      <c r="N39" s="66">
        <f t="shared" si="5"/>
        <v>-6.2877871825876674E-2</v>
      </c>
      <c r="O39" s="31">
        <f>IF(ISERROR(SUMIF($B$21:$B$672,$B39,$M$21:$M$672)/SUMIF($B$21:$B$672,$B39,$L$21:$L$672)-1),"-",SUMIF($B$21:$B$672,$B39,$M$21:$M$672)/SUMIF($B$21:$B$672,$B39,$L$21:$L$672)-1)</f>
        <v>-7.4863963489555929E-2</v>
      </c>
      <c r="P39" s="31">
        <f>IF(ISERROR(SUMIF($J$21:$J$672,$J39,$M$21:$M$672)/SUMIF($J$21:$J$672,$J39,$L$21:$L$672)-1),"-",SUMIF($J$21:$J$672,$J39,$M$21:$M$672)/SUMIF($J$21:$J$672,$J39,$L$21:$L$672)-1)</f>
        <v>-6.9245647969052193E-2</v>
      </c>
      <c r="Q39" s="31">
        <f>IF(ISERROR(SUMIF($K$21:$K$672,$K39,$M$21:$M$672)/SUMIF($K$21:$K$672,$K39,$L$21:$L$672)-1),"-",SUMIF($K$21:$K$672,$K39,$M$21:$M$672)/SUMIF($K$21:$K$672,$K39,$L$21:$L$672)-1)</f>
        <v>-6.9526650567419579E-2</v>
      </c>
      <c r="R39" s="31">
        <f>IF(ISERROR(SUMIF($I$21:$I$672,$I39,$M$21:$M$672)/SUMIF($I$21:$I$672,$I39,$L$21:$L$672)-1),"-",SUMIF($I$21:$I$672,$I39,$M$21:$M$672)/SUMIF($I$21:$I$672,$I39,$L$21:$L$672)-1)</f>
        <v>-6.9245647969052193E-2</v>
      </c>
      <c r="S39" s="46">
        <v>2045</v>
      </c>
      <c r="T39" s="46">
        <v>2263</v>
      </c>
      <c r="U39" s="46">
        <v>2382</v>
      </c>
      <c r="V39" s="46">
        <v>2360</v>
      </c>
      <c r="W39" s="46">
        <v>2394</v>
      </c>
      <c r="X39" s="46">
        <v>2481</v>
      </c>
      <c r="Y39" s="46">
        <v>2504</v>
      </c>
      <c r="Z39" s="46">
        <v>2508</v>
      </c>
      <c r="AA39" s="46">
        <v>2494</v>
      </c>
      <c r="AB39" s="46">
        <v>2410</v>
      </c>
      <c r="AC39" s="46">
        <v>2325</v>
      </c>
      <c r="AD39" s="46">
        <v>2262</v>
      </c>
      <c r="AE39" s="46">
        <v>2211</v>
      </c>
      <c r="AF39" s="46">
        <v>2169</v>
      </c>
      <c r="AG39" s="46">
        <v>2120</v>
      </c>
      <c r="AH39" s="46">
        <v>2067</v>
      </c>
      <c r="AI39" s="46">
        <v>2026</v>
      </c>
      <c r="AJ39" s="46">
        <v>1968</v>
      </c>
      <c r="AK39" s="46">
        <v>1931</v>
      </c>
      <c r="AL39" s="46">
        <v>1916</v>
      </c>
      <c r="AM39" s="46">
        <v>1890</v>
      </c>
      <c r="AN39" s="46">
        <v>1883</v>
      </c>
      <c r="AO39" s="46">
        <v>1878</v>
      </c>
      <c r="AP39" s="46">
        <v>1898</v>
      </c>
      <c r="AQ39" s="46">
        <v>1923</v>
      </c>
      <c r="AR39" s="47">
        <v>1952</v>
      </c>
      <c r="AS39" s="80">
        <f>IF(COUNTIF(B$20:B39,B39)=1,1,"-")</f>
        <v>1</v>
      </c>
      <c r="AT39" s="80">
        <f>IF(COUNTIF(J$20:J39,J39)=1,1,"-")</f>
        <v>1</v>
      </c>
      <c r="AU39" s="80" t="str">
        <f>IF(COUNTIF(K$20:K39,K39)=1,1,"-")</f>
        <v>-</v>
      </c>
      <c r="AV39" s="80">
        <f>IF(COUNTIF(I$20:I39,I39)=1,1,"-")</f>
        <v>1</v>
      </c>
      <c r="AW39" s="48" t="s">
        <v>241</v>
      </c>
      <c r="AZ39"/>
      <c r="BA39"/>
      <c r="BB39"/>
      <c r="BC39"/>
      <c r="BD39"/>
    </row>
    <row r="40" spans="1:56" ht="15.75" customHeight="1" x14ac:dyDescent="0.2">
      <c r="A40" s="93" t="s">
        <v>1798</v>
      </c>
      <c r="B40" s="95" t="s">
        <v>1835</v>
      </c>
      <c r="C40" s="94" t="s">
        <v>1836</v>
      </c>
      <c r="D40" s="94" t="s">
        <v>284</v>
      </c>
      <c r="E40" s="94" t="s">
        <v>79</v>
      </c>
      <c r="F40" s="94" t="s">
        <v>388</v>
      </c>
      <c r="G40" s="96" t="s">
        <v>539</v>
      </c>
      <c r="H40" s="96" t="s">
        <v>540</v>
      </c>
      <c r="I40" s="96" t="s">
        <v>70</v>
      </c>
      <c r="J40" s="96" t="s">
        <v>70</v>
      </c>
      <c r="K40" s="96" t="s">
        <v>392</v>
      </c>
      <c r="L40" s="65">
        <f>HLOOKUP(L$20,$S$18:$AW40,ROW($S40)-ROW($S$18)+1,FALSE)</f>
        <v>1721</v>
      </c>
      <c r="M40" s="65">
        <f>HLOOKUP(M$20,$S$18:$AW40,ROW($S40)-ROW($S$18)+1,FALSE)</f>
        <v>1613</v>
      </c>
      <c r="N40" s="66">
        <f t="shared" si="5"/>
        <v>-6.2754212667054055E-2</v>
      </c>
      <c r="O40" s="31">
        <f>IF(ISERROR(SUMIF($B$21:$B$672,$B40,$M$21:$M$672)/SUMIF($B$21:$B$672,$B40,$L$21:$L$672)-1),"-",SUMIF($B$21:$B$672,$B40,$M$21:$M$672)/SUMIF($B$21:$B$672,$B40,$L$21:$L$672)-1)</f>
        <v>-9.4627753993943853E-2</v>
      </c>
      <c r="P40" s="31">
        <f>IF(ISERROR(SUMIF($J$21:$J$672,$J40,$M$21:$M$672)/SUMIF($J$21:$J$672,$J40,$L$21:$L$672)-1),"-",SUMIF($J$21:$J$672,$J40,$M$21:$M$672)/SUMIF($J$21:$J$672,$J40,$L$21:$L$672)-1)</f>
        <v>-0.13028169014084512</v>
      </c>
      <c r="Q40" s="31">
        <f>IF(ISERROR(SUMIF($K$21:$K$672,$K40,$M$21:$M$672)/SUMIF($K$21:$K$672,$K40,$L$21:$L$672)-1),"-",SUMIF($K$21:$K$672,$K40,$M$21:$M$672)/SUMIF($K$21:$K$672,$K40,$L$21:$L$672)-1)</f>
        <v>-7.1599657827202789E-2</v>
      </c>
      <c r="R40" s="31">
        <f>IF(ISERROR(SUMIF($I$21:$I$672,$I40,$M$21:$M$672)/SUMIF($I$21:$I$672,$I40,$L$21:$L$672)-1),"-",SUMIF($I$21:$I$672,$I40,$M$21:$M$672)/SUMIF($I$21:$I$672,$I40,$L$21:$L$672)-1)</f>
        <v>-0.13028169014084512</v>
      </c>
      <c r="S40" s="46">
        <v>1035</v>
      </c>
      <c r="T40" s="46">
        <v>1164</v>
      </c>
      <c r="U40" s="46">
        <v>1269</v>
      </c>
      <c r="V40" s="46">
        <v>1455</v>
      </c>
      <c r="W40" s="46">
        <v>1637</v>
      </c>
      <c r="X40" s="46">
        <v>1721</v>
      </c>
      <c r="Y40" s="46">
        <v>1797</v>
      </c>
      <c r="Z40" s="46">
        <v>1778</v>
      </c>
      <c r="AA40" s="46">
        <v>1724</v>
      </c>
      <c r="AB40" s="46">
        <v>1665</v>
      </c>
      <c r="AC40" s="46">
        <v>1613</v>
      </c>
      <c r="AD40" s="46">
        <v>1595</v>
      </c>
      <c r="AE40" s="46">
        <v>1582</v>
      </c>
      <c r="AF40" s="46">
        <v>1566</v>
      </c>
      <c r="AG40" s="46">
        <v>1550</v>
      </c>
      <c r="AH40" s="46">
        <v>1513</v>
      </c>
      <c r="AI40" s="46">
        <v>1478</v>
      </c>
      <c r="AJ40" s="46">
        <v>1448</v>
      </c>
      <c r="AK40" s="46">
        <v>1418</v>
      </c>
      <c r="AL40" s="46">
        <v>1406</v>
      </c>
      <c r="AM40" s="46">
        <v>1407</v>
      </c>
      <c r="AN40" s="46">
        <v>1414</v>
      </c>
      <c r="AO40" s="46">
        <v>1427</v>
      </c>
      <c r="AP40" s="46">
        <v>1441</v>
      </c>
      <c r="AQ40" s="46">
        <v>1446</v>
      </c>
      <c r="AR40" s="47">
        <v>1451</v>
      </c>
      <c r="AS40" s="80">
        <f>IF(COUNTIF(B$20:B40,B40)=1,1,"-")</f>
        <v>1</v>
      </c>
      <c r="AT40" s="80">
        <f>IF(COUNTIF(J$20:J40,J40)=1,1,"-")</f>
        <v>1</v>
      </c>
      <c r="AU40" s="80">
        <f>IF(COUNTIF(K$20:K40,K40)=1,1,"-")</f>
        <v>1</v>
      </c>
      <c r="AV40" s="80">
        <f>IF(COUNTIF(I$20:I40,I40)=1,1,"-")</f>
        <v>1</v>
      </c>
      <c r="AW40" s="48" t="s">
        <v>241</v>
      </c>
      <c r="AZ40"/>
      <c r="BA40"/>
      <c r="BB40"/>
      <c r="BC40"/>
      <c r="BD40"/>
    </row>
    <row r="41" spans="1:56" ht="15.75" customHeight="1" x14ac:dyDescent="0.2">
      <c r="A41" s="93" t="s">
        <v>1798</v>
      </c>
      <c r="B41" s="95" t="s">
        <v>1837</v>
      </c>
      <c r="C41" s="94" t="s">
        <v>1838</v>
      </c>
      <c r="D41" s="94" t="s">
        <v>39</v>
      </c>
      <c r="E41" s="94" t="s">
        <v>39</v>
      </c>
      <c r="F41" s="94" t="s">
        <v>384</v>
      </c>
      <c r="G41" s="96" t="s">
        <v>541</v>
      </c>
      <c r="H41" s="96" t="s">
        <v>542</v>
      </c>
      <c r="I41" s="96" t="s">
        <v>39</v>
      </c>
      <c r="J41" s="96" t="s">
        <v>39</v>
      </c>
      <c r="K41" s="96" t="s">
        <v>384</v>
      </c>
      <c r="L41" s="65">
        <f>HLOOKUP(L$20,$S$18:$AW41,ROW($S41)-ROW($S$18)+1,FALSE)</f>
        <v>3997</v>
      </c>
      <c r="M41" s="65">
        <f>HLOOKUP(M$20,$S$18:$AW41,ROW($S41)-ROW($S$18)+1,FALSE)</f>
        <v>3749</v>
      </c>
      <c r="N41" s="66">
        <f t="shared" si="5"/>
        <v>-6.2046534901175843E-2</v>
      </c>
      <c r="O41" s="31">
        <f>IF(ISERROR(SUMIF($B$21:$B$672,$B41,$M$21:$M$672)/SUMIF($B$21:$B$672,$B41,$L$21:$L$672)-1),"-",SUMIF($B$21:$B$672,$B41,$M$21:$M$672)/SUMIF($B$21:$B$672,$B41,$L$21:$L$672)-1)</f>
        <v>-6.2046534901175843E-2</v>
      </c>
      <c r="P41" s="31">
        <f>IF(ISERROR(SUMIF($J$21:$J$672,$J41,$M$21:$M$672)/SUMIF($J$21:$J$672,$J41,$L$21:$L$672)-1),"-",SUMIF($J$21:$J$672,$J41,$M$21:$M$672)/SUMIF($J$21:$J$672,$J41,$L$21:$L$672)-1)</f>
        <v>1.3258691809074907E-3</v>
      </c>
      <c r="Q41" s="31">
        <f>IF(ISERROR(SUMIF($K$21:$K$672,$K41,$M$21:$M$672)/SUMIF($K$21:$K$672,$K41,$L$21:$L$672)-1),"-",SUMIF($K$21:$K$672,$K41,$M$21:$M$672)/SUMIF($K$21:$K$672,$K41,$L$21:$L$672)-1)</f>
        <v>-2.2365450582957913E-2</v>
      </c>
      <c r="R41" s="31">
        <f>IF(ISERROR(SUMIF($I$21:$I$672,$I41,$M$21:$M$672)/SUMIF($I$21:$I$672,$I41,$L$21:$L$672)-1),"-",SUMIF($I$21:$I$672,$I41,$M$21:$M$672)/SUMIF($I$21:$I$672,$I41,$L$21:$L$672)-1)</f>
        <v>9.9792929670883268E-5</v>
      </c>
      <c r="S41" s="46">
        <v>3833</v>
      </c>
      <c r="T41" s="46">
        <v>3929</v>
      </c>
      <c r="U41" s="46">
        <v>4032</v>
      </c>
      <c r="V41" s="46">
        <v>4068</v>
      </c>
      <c r="W41" s="46">
        <v>4119</v>
      </c>
      <c r="X41" s="46">
        <v>3997</v>
      </c>
      <c r="Y41" s="46">
        <v>3942</v>
      </c>
      <c r="Z41" s="46">
        <v>3860</v>
      </c>
      <c r="AA41" s="46">
        <v>3774</v>
      </c>
      <c r="AB41" s="46">
        <v>3736</v>
      </c>
      <c r="AC41" s="46">
        <v>3749</v>
      </c>
      <c r="AD41" s="46">
        <v>3800</v>
      </c>
      <c r="AE41" s="46">
        <v>3837</v>
      </c>
      <c r="AF41" s="46">
        <v>3845</v>
      </c>
      <c r="AG41" s="46">
        <v>3834</v>
      </c>
      <c r="AH41" s="46">
        <v>3806</v>
      </c>
      <c r="AI41" s="46">
        <v>3764</v>
      </c>
      <c r="AJ41" s="46">
        <v>3709</v>
      </c>
      <c r="AK41" s="46">
        <v>3663</v>
      </c>
      <c r="AL41" s="46">
        <v>3633</v>
      </c>
      <c r="AM41" s="46">
        <v>3639</v>
      </c>
      <c r="AN41" s="46">
        <v>3651</v>
      </c>
      <c r="AO41" s="46">
        <v>3671</v>
      </c>
      <c r="AP41" s="46">
        <v>3705</v>
      </c>
      <c r="AQ41" s="46">
        <v>3743</v>
      </c>
      <c r="AR41" s="47">
        <v>3779</v>
      </c>
      <c r="AS41" s="80">
        <f>IF(COUNTIF(B$20:B41,B41)=1,1,"-")</f>
        <v>1</v>
      </c>
      <c r="AT41" s="80">
        <f>IF(COUNTIF(J$20:J41,J41)=1,1,"-")</f>
        <v>1</v>
      </c>
      <c r="AU41" s="80" t="str">
        <f>IF(COUNTIF(K$20:K41,K41)=1,1,"-")</f>
        <v>-</v>
      </c>
      <c r="AV41" s="80">
        <f>IF(COUNTIF(I$20:I41,I41)=1,1,"-")</f>
        <v>1</v>
      </c>
      <c r="AW41" s="48" t="s">
        <v>241</v>
      </c>
      <c r="AZ41"/>
      <c r="BA41"/>
      <c r="BB41"/>
      <c r="BC41"/>
      <c r="BD41"/>
    </row>
    <row r="42" spans="1:56" ht="15.75" customHeight="1" x14ac:dyDescent="0.2">
      <c r="A42" s="93" t="s">
        <v>1798</v>
      </c>
      <c r="B42" s="95" t="s">
        <v>1839</v>
      </c>
      <c r="C42" s="94" t="s">
        <v>1840</v>
      </c>
      <c r="D42" s="94" t="s">
        <v>81</v>
      </c>
      <c r="E42" s="94" t="s">
        <v>81</v>
      </c>
      <c r="F42" s="94" t="s">
        <v>384</v>
      </c>
      <c r="G42" s="96" t="s">
        <v>543</v>
      </c>
      <c r="H42" s="96" t="s">
        <v>544</v>
      </c>
      <c r="I42" s="96" t="s">
        <v>81</v>
      </c>
      <c r="J42" s="96" t="s">
        <v>81</v>
      </c>
      <c r="K42" s="96" t="s">
        <v>384</v>
      </c>
      <c r="L42" s="65">
        <f>HLOOKUP(L$20,$S$18:$AW42,ROW($S42)-ROW($S$18)+1,FALSE)</f>
        <v>1884</v>
      </c>
      <c r="M42" s="65">
        <f>HLOOKUP(M$20,$S$18:$AW42,ROW($S42)-ROW($S$18)+1,FALSE)</f>
        <v>1898</v>
      </c>
      <c r="N42" s="66">
        <f t="shared" si="5"/>
        <v>7.4309978768578588E-3</v>
      </c>
      <c r="O42" s="31">
        <f>IF(ISERROR(SUMIF($B$21:$B$672,$B42,$M$21:$M$672)/SUMIF($B$21:$B$672,$B42,$L$21:$L$672)-1),"-",SUMIF($B$21:$B$672,$B42,$M$21:$M$672)/SUMIF($B$21:$B$672,$B42,$L$21:$L$672)-1)</f>
        <v>7.4309978768578588E-3</v>
      </c>
      <c r="P42" s="31">
        <f>IF(ISERROR(SUMIF($J$21:$J$672,$J42,$M$21:$M$672)/SUMIF($J$21:$J$672,$J42,$L$21:$L$672)-1),"-",SUMIF($J$21:$J$672,$J42,$M$21:$M$672)/SUMIF($J$21:$J$672,$J42,$L$21:$L$672)-1)</f>
        <v>2.0199531962064254E-2</v>
      </c>
      <c r="Q42" s="31">
        <f>IF(ISERROR(SUMIF($K$21:$K$672,$K42,$M$21:$M$672)/SUMIF($K$21:$K$672,$K42,$L$21:$L$672)-1),"-",SUMIF($K$21:$K$672,$K42,$M$21:$M$672)/SUMIF($K$21:$K$672,$K42,$L$21:$L$672)-1)</f>
        <v>-2.2365450582957913E-2</v>
      </c>
      <c r="R42" s="31">
        <f>IF(ISERROR(SUMIF($I$21:$I$672,$I42,$M$21:$M$672)/SUMIF($I$21:$I$672,$I42,$L$21:$L$672)-1),"-",SUMIF($I$21:$I$672,$I42,$M$21:$M$672)/SUMIF($I$21:$I$672,$I42,$L$21:$L$672)-1)</f>
        <v>2.0199531962064254E-2</v>
      </c>
      <c r="S42" s="46">
        <v>1547</v>
      </c>
      <c r="T42" s="46">
        <v>1592</v>
      </c>
      <c r="U42" s="46">
        <v>1742</v>
      </c>
      <c r="V42" s="46">
        <v>1802</v>
      </c>
      <c r="W42" s="46">
        <v>1832</v>
      </c>
      <c r="X42" s="46">
        <v>1884</v>
      </c>
      <c r="Y42" s="46">
        <v>1875</v>
      </c>
      <c r="Z42" s="46">
        <v>1861</v>
      </c>
      <c r="AA42" s="46">
        <v>1854</v>
      </c>
      <c r="AB42" s="46">
        <v>1861</v>
      </c>
      <c r="AC42" s="46">
        <v>1898</v>
      </c>
      <c r="AD42" s="46">
        <v>1921</v>
      </c>
      <c r="AE42" s="46">
        <v>1929</v>
      </c>
      <c r="AF42" s="46">
        <v>1952</v>
      </c>
      <c r="AG42" s="46">
        <v>1962</v>
      </c>
      <c r="AH42" s="46">
        <v>1941</v>
      </c>
      <c r="AI42" s="46">
        <v>1922</v>
      </c>
      <c r="AJ42" s="46">
        <v>1911</v>
      </c>
      <c r="AK42" s="46">
        <v>1894</v>
      </c>
      <c r="AL42" s="46">
        <v>1904</v>
      </c>
      <c r="AM42" s="46">
        <v>1925</v>
      </c>
      <c r="AN42" s="46">
        <v>1945</v>
      </c>
      <c r="AO42" s="46">
        <v>1975</v>
      </c>
      <c r="AP42" s="46">
        <v>1999</v>
      </c>
      <c r="AQ42" s="46">
        <v>2023</v>
      </c>
      <c r="AR42" s="47">
        <v>2040</v>
      </c>
      <c r="AS42" s="80">
        <f>IF(COUNTIF(B$20:B42,B42)=1,1,"-")</f>
        <v>1</v>
      </c>
      <c r="AT42" s="80">
        <f>IF(COUNTIF(J$20:J42,J42)=1,1,"-")</f>
        <v>1</v>
      </c>
      <c r="AU42" s="80" t="str">
        <f>IF(COUNTIF(K$20:K42,K42)=1,1,"-")</f>
        <v>-</v>
      </c>
      <c r="AV42" s="80">
        <f>IF(COUNTIF(I$20:I42,I42)=1,1,"-")</f>
        <v>1</v>
      </c>
      <c r="AW42" s="48" t="s">
        <v>241</v>
      </c>
      <c r="AZ42"/>
      <c r="BA42"/>
      <c r="BB42"/>
      <c r="BC42"/>
      <c r="BD42"/>
    </row>
    <row r="43" spans="1:56" ht="15.75" customHeight="1" x14ac:dyDescent="0.2">
      <c r="A43" s="93" t="s">
        <v>1798</v>
      </c>
      <c r="B43" s="95" t="s">
        <v>1841</v>
      </c>
      <c r="C43" s="94" t="s">
        <v>1842</v>
      </c>
      <c r="D43" s="94" t="s">
        <v>38</v>
      </c>
      <c r="E43" s="94" t="s">
        <v>38</v>
      </c>
      <c r="F43" s="94" t="s">
        <v>391</v>
      </c>
      <c r="G43" s="96" t="s">
        <v>545</v>
      </c>
      <c r="H43" s="96" t="s">
        <v>546</v>
      </c>
      <c r="I43" s="96" t="s">
        <v>38</v>
      </c>
      <c r="J43" s="96" t="s">
        <v>38</v>
      </c>
      <c r="K43" s="96" t="s">
        <v>391</v>
      </c>
      <c r="L43" s="65">
        <f>HLOOKUP(L$20,$S$18:$AW43,ROW($S43)-ROW($S$18)+1,FALSE)</f>
        <v>3823</v>
      </c>
      <c r="M43" s="65">
        <f>HLOOKUP(M$20,$S$18:$AW43,ROW($S43)-ROW($S$18)+1,FALSE)</f>
        <v>4020</v>
      </c>
      <c r="N43" s="66">
        <f t="shared" si="5"/>
        <v>5.1530211875490561E-2</v>
      </c>
      <c r="O43" s="31">
        <f>IF(ISERROR(SUMIF($B$21:$B$672,$B43,$M$21:$M$672)/SUMIF($B$21:$B$672,$B43,$L$21:$L$672)-1),"-",SUMIF($B$21:$B$672,$B43,$M$21:$M$672)/SUMIF($B$21:$B$672,$B43,$L$21:$L$672)-1)</f>
        <v>5.1530211875490561E-2</v>
      </c>
      <c r="P43" s="31">
        <f>IF(ISERROR(SUMIF($J$21:$J$672,$J43,$M$21:$M$672)/SUMIF($J$21:$J$672,$J43,$L$21:$L$672)-1),"-",SUMIF($J$21:$J$672,$J43,$M$21:$M$672)/SUMIF($J$21:$J$672,$J43,$L$21:$L$672)-1)</f>
        <v>2.1293585307426977E-3</v>
      </c>
      <c r="Q43" s="31">
        <f>IF(ISERROR(SUMIF($K$21:$K$672,$K43,$M$21:$M$672)/SUMIF($K$21:$K$672,$K43,$L$21:$L$672)-1),"-",SUMIF($K$21:$K$672,$K43,$M$21:$M$672)/SUMIF($K$21:$K$672,$K43,$L$21:$L$672)-1)</f>
        <v>-3.0916047319583084E-2</v>
      </c>
      <c r="R43" s="31">
        <f>IF(ISERROR(SUMIF($I$21:$I$672,$I43,$M$21:$M$672)/SUMIF($I$21:$I$672,$I43,$L$21:$L$672)-1),"-",SUMIF($I$21:$I$672,$I43,$M$21:$M$672)/SUMIF($I$21:$I$672,$I43,$L$21:$L$672)-1)</f>
        <v>2.1293585307426977E-3</v>
      </c>
      <c r="S43" s="46">
        <v>3068</v>
      </c>
      <c r="T43" s="46">
        <v>3164</v>
      </c>
      <c r="U43" s="46">
        <v>3334</v>
      </c>
      <c r="V43" s="46">
        <v>3406</v>
      </c>
      <c r="W43" s="46">
        <v>3562</v>
      </c>
      <c r="X43" s="46">
        <v>3823</v>
      </c>
      <c r="Y43" s="46">
        <v>3975</v>
      </c>
      <c r="Z43" s="46">
        <v>4092</v>
      </c>
      <c r="AA43" s="46">
        <v>4140</v>
      </c>
      <c r="AB43" s="46">
        <v>4100</v>
      </c>
      <c r="AC43" s="46">
        <v>4020</v>
      </c>
      <c r="AD43" s="46">
        <v>3941</v>
      </c>
      <c r="AE43" s="46">
        <v>3925</v>
      </c>
      <c r="AF43" s="46">
        <v>3896</v>
      </c>
      <c r="AG43" s="46">
        <v>3856</v>
      </c>
      <c r="AH43" s="46">
        <v>3789</v>
      </c>
      <c r="AI43" s="46">
        <v>3740</v>
      </c>
      <c r="AJ43" s="46">
        <v>3655</v>
      </c>
      <c r="AK43" s="46">
        <v>3627</v>
      </c>
      <c r="AL43" s="46">
        <v>3639</v>
      </c>
      <c r="AM43" s="46">
        <v>3661</v>
      </c>
      <c r="AN43" s="46">
        <v>3715</v>
      </c>
      <c r="AO43" s="46">
        <v>3748</v>
      </c>
      <c r="AP43" s="46">
        <v>3845</v>
      </c>
      <c r="AQ43" s="46">
        <v>3901</v>
      </c>
      <c r="AR43" s="47">
        <v>3935</v>
      </c>
      <c r="AS43" s="80">
        <f>IF(COUNTIF(B$20:B43,B43)=1,1,"-")</f>
        <v>1</v>
      </c>
      <c r="AT43" s="80">
        <f>IF(COUNTIF(J$20:J43,J43)=1,1,"-")</f>
        <v>1</v>
      </c>
      <c r="AU43" s="80" t="str">
        <f>IF(COUNTIF(K$20:K43,K43)=1,1,"-")</f>
        <v>-</v>
      </c>
      <c r="AV43" s="80">
        <f>IF(COUNTIF(I$20:I43,I43)=1,1,"-")</f>
        <v>1</v>
      </c>
      <c r="AW43" s="48" t="s">
        <v>241</v>
      </c>
      <c r="AZ43"/>
      <c r="BA43"/>
      <c r="BB43"/>
      <c r="BC43"/>
      <c r="BD43"/>
    </row>
    <row r="44" spans="1:56" ht="15.75" customHeight="1" x14ac:dyDescent="0.2">
      <c r="A44" s="93" t="s">
        <v>1798</v>
      </c>
      <c r="B44" s="95" t="s">
        <v>1843</v>
      </c>
      <c r="C44" s="94" t="s">
        <v>1844</v>
      </c>
      <c r="D44" s="94" t="s">
        <v>86</v>
      </c>
      <c r="E44" s="94" t="s">
        <v>86</v>
      </c>
      <c r="F44" s="94" t="s">
        <v>395</v>
      </c>
      <c r="G44" s="96" t="s">
        <v>547</v>
      </c>
      <c r="H44" s="96" t="s">
        <v>548</v>
      </c>
      <c r="I44" s="96" t="s">
        <v>313</v>
      </c>
      <c r="J44" s="96" t="s">
        <v>86</v>
      </c>
      <c r="K44" s="96" t="s">
        <v>395</v>
      </c>
      <c r="L44" s="65">
        <f>HLOOKUP(L$20,$S$18:$AW44,ROW($S44)-ROW($S$18)+1,FALSE)</f>
        <v>1312</v>
      </c>
      <c r="M44" s="65">
        <f>HLOOKUP(M$20,$S$18:$AW44,ROW($S44)-ROW($S$18)+1,FALSE)</f>
        <v>1414</v>
      </c>
      <c r="N44" s="66">
        <f t="shared" si="5"/>
        <v>7.7743902439024293E-2</v>
      </c>
      <c r="O44" s="31">
        <f>IF(ISERROR(SUMIF($B$21:$B$672,$B44,$M$21:$M$672)/SUMIF($B$21:$B$672,$B44,$L$21:$L$672)-1),"-",SUMIF($B$21:$B$672,$B44,$M$21:$M$672)/SUMIF($B$21:$B$672,$B44,$L$21:$L$672)-1)</f>
        <v>4.2777117637073481E-2</v>
      </c>
      <c r="P44" s="31">
        <f>IF(ISERROR(SUMIF($J$21:$J$672,$J44,$M$21:$M$672)/SUMIF($J$21:$J$672,$J44,$L$21:$L$672)-1),"-",SUMIF($J$21:$J$672,$J44,$M$21:$M$672)/SUMIF($J$21:$J$672,$J44,$L$21:$L$672)-1)</f>
        <v>9.1339071101806724E-2</v>
      </c>
      <c r="Q44" s="31">
        <f>IF(ISERROR(SUMIF($K$21:$K$672,$K44,$M$21:$M$672)/SUMIF($K$21:$K$672,$K44,$L$21:$L$672)-1),"-",SUMIF($K$21:$K$672,$K44,$M$21:$M$672)/SUMIF($K$21:$K$672,$K44,$L$21:$L$672)-1)</f>
        <v>-1.9312825455785054E-2</v>
      </c>
      <c r="R44" s="31">
        <f>IF(ISERROR(SUMIF($I$21:$I$672,$I44,$M$21:$M$672)/SUMIF($I$21:$I$672,$I44,$L$21:$L$672)-1),"-",SUMIF($I$21:$I$672,$I44,$M$21:$M$672)/SUMIF($I$21:$I$672,$I44,$L$21:$L$672)-1)</f>
        <v>7.7743902439024293E-2</v>
      </c>
      <c r="S44" s="46">
        <v>758</v>
      </c>
      <c r="T44" s="46">
        <v>960</v>
      </c>
      <c r="U44" s="46">
        <v>1193</v>
      </c>
      <c r="V44" s="46">
        <v>1320</v>
      </c>
      <c r="W44" s="46">
        <v>1244</v>
      </c>
      <c r="X44" s="46">
        <v>1312</v>
      </c>
      <c r="Y44" s="46">
        <v>1299</v>
      </c>
      <c r="Z44" s="46">
        <v>1283</v>
      </c>
      <c r="AA44" s="46">
        <v>1333</v>
      </c>
      <c r="AB44" s="46">
        <v>1376</v>
      </c>
      <c r="AC44" s="46">
        <v>1414</v>
      </c>
      <c r="AD44" s="46">
        <v>1459</v>
      </c>
      <c r="AE44" s="46">
        <v>1485</v>
      </c>
      <c r="AF44" s="46">
        <v>1516</v>
      </c>
      <c r="AG44" s="46">
        <v>1531</v>
      </c>
      <c r="AH44" s="46">
        <v>1552</v>
      </c>
      <c r="AI44" s="46">
        <v>1564</v>
      </c>
      <c r="AJ44" s="46">
        <v>1567</v>
      </c>
      <c r="AK44" s="46">
        <v>1564</v>
      </c>
      <c r="AL44" s="46">
        <v>1544</v>
      </c>
      <c r="AM44" s="46">
        <v>1567</v>
      </c>
      <c r="AN44" s="46">
        <v>1590</v>
      </c>
      <c r="AO44" s="46">
        <v>1623</v>
      </c>
      <c r="AP44" s="46">
        <v>1649</v>
      </c>
      <c r="AQ44" s="46">
        <v>1682</v>
      </c>
      <c r="AR44" s="47">
        <v>1725</v>
      </c>
      <c r="AS44" s="80">
        <f>IF(COUNTIF(B$20:B44,B44)=1,1,"-")</f>
        <v>1</v>
      </c>
      <c r="AT44" s="80">
        <f>IF(COUNTIF(J$20:J44,J44)=1,1,"-")</f>
        <v>1</v>
      </c>
      <c r="AU44" s="80" t="str">
        <f>IF(COUNTIF(K$20:K44,K44)=1,1,"-")</f>
        <v>-</v>
      </c>
      <c r="AV44" s="80">
        <f>IF(COUNTIF(I$20:I44,I44)=1,1,"-")</f>
        <v>1</v>
      </c>
      <c r="AW44" s="48" t="s">
        <v>241</v>
      </c>
      <c r="AZ44"/>
      <c r="BA44"/>
      <c r="BB44"/>
      <c r="BC44"/>
      <c r="BD44"/>
    </row>
    <row r="45" spans="1:56" ht="15.75" customHeight="1" x14ac:dyDescent="0.2">
      <c r="A45" s="93" t="s">
        <v>1798</v>
      </c>
      <c r="B45" s="95" t="s">
        <v>1845</v>
      </c>
      <c r="C45" s="94" t="s">
        <v>1846</v>
      </c>
      <c r="D45" s="94" t="s">
        <v>103</v>
      </c>
      <c r="E45" s="94" t="s">
        <v>103</v>
      </c>
      <c r="F45" s="94" t="s">
        <v>386</v>
      </c>
      <c r="G45" s="96" t="s">
        <v>549</v>
      </c>
      <c r="H45" s="96" t="s">
        <v>550</v>
      </c>
      <c r="I45" s="96" t="s">
        <v>103</v>
      </c>
      <c r="J45" s="96" t="s">
        <v>103</v>
      </c>
      <c r="K45" s="96" t="s">
        <v>386</v>
      </c>
      <c r="L45" s="65">
        <f>HLOOKUP(L$20,$S$18:$AW45,ROW($S45)-ROW($S$18)+1,FALSE)</f>
        <v>1871</v>
      </c>
      <c r="M45" s="65">
        <f>HLOOKUP(M$20,$S$18:$AW45,ROW($S45)-ROW($S$18)+1,FALSE)</f>
        <v>1622</v>
      </c>
      <c r="N45" s="66">
        <f t="shared" si="5"/>
        <v>-0.13308391234633887</v>
      </c>
      <c r="O45" s="31">
        <f>IF(ISERROR(SUMIF($B$21:$B$672,$B45,$M$21:$M$672)/SUMIF($B$21:$B$672,$B45,$L$21:$L$672)-1),"-",SUMIF($B$21:$B$672,$B45,$M$21:$M$672)/SUMIF($B$21:$B$672,$B45,$L$21:$L$672)-1)</f>
        <v>-0.13308391234633887</v>
      </c>
      <c r="P45" s="31">
        <f>IF(ISERROR(SUMIF($J$21:$J$672,$J45,$M$21:$M$672)/SUMIF($J$21:$J$672,$J45,$L$21:$L$672)-1),"-",SUMIF($J$21:$J$672,$J45,$M$21:$M$672)/SUMIF($J$21:$J$672,$J45,$L$21:$L$672)-1)</f>
        <v>-7.6927549715083199E-2</v>
      </c>
      <c r="Q45" s="31">
        <f>IF(ISERROR(SUMIF($K$21:$K$672,$K45,$M$21:$M$672)/SUMIF($K$21:$K$672,$K45,$L$21:$L$672)-1),"-",SUMIF($K$21:$K$672,$K45,$M$21:$M$672)/SUMIF($K$21:$K$672,$K45,$L$21:$L$672)-1)</f>
        <v>-6.9526650567419579E-2</v>
      </c>
      <c r="R45" s="31">
        <f>IF(ISERROR(SUMIF($I$21:$I$672,$I45,$M$21:$M$672)/SUMIF($I$21:$I$672,$I45,$L$21:$L$672)-1),"-",SUMIF($I$21:$I$672,$I45,$M$21:$M$672)/SUMIF($I$21:$I$672,$I45,$L$21:$L$672)-1)</f>
        <v>-8.3527705982474942E-2</v>
      </c>
      <c r="S45" s="46">
        <v>1863</v>
      </c>
      <c r="T45" s="46">
        <v>1836</v>
      </c>
      <c r="U45" s="46">
        <v>1876</v>
      </c>
      <c r="V45" s="46">
        <v>1875</v>
      </c>
      <c r="W45" s="46">
        <v>1843</v>
      </c>
      <c r="X45" s="46">
        <v>1871</v>
      </c>
      <c r="Y45" s="46">
        <v>1854</v>
      </c>
      <c r="Z45" s="46">
        <v>1793</v>
      </c>
      <c r="AA45" s="46">
        <v>1751</v>
      </c>
      <c r="AB45" s="46">
        <v>1681</v>
      </c>
      <c r="AC45" s="46">
        <v>1622</v>
      </c>
      <c r="AD45" s="46">
        <v>1594</v>
      </c>
      <c r="AE45" s="46">
        <v>1578</v>
      </c>
      <c r="AF45" s="46">
        <v>1570</v>
      </c>
      <c r="AG45" s="46">
        <v>1559</v>
      </c>
      <c r="AH45" s="46">
        <v>1557</v>
      </c>
      <c r="AI45" s="46">
        <v>1548</v>
      </c>
      <c r="AJ45" s="46">
        <v>1531</v>
      </c>
      <c r="AK45" s="46">
        <v>1518</v>
      </c>
      <c r="AL45" s="46">
        <v>1512</v>
      </c>
      <c r="AM45" s="46">
        <v>1514</v>
      </c>
      <c r="AN45" s="46">
        <v>1512</v>
      </c>
      <c r="AO45" s="46">
        <v>1529</v>
      </c>
      <c r="AP45" s="46">
        <v>1552</v>
      </c>
      <c r="AQ45" s="46">
        <v>1574</v>
      </c>
      <c r="AR45" s="47">
        <v>1596</v>
      </c>
      <c r="AS45" s="80">
        <f>IF(COUNTIF(B$20:B45,B45)=1,1,"-")</f>
        <v>1</v>
      </c>
      <c r="AT45" s="80" t="str">
        <f>IF(COUNTIF(J$20:J45,J45)=1,1,"-")</f>
        <v>-</v>
      </c>
      <c r="AU45" s="80" t="str">
        <f>IF(COUNTIF(K$20:K45,K45)=1,1,"-")</f>
        <v>-</v>
      </c>
      <c r="AV45" s="80" t="str">
        <f>IF(COUNTIF(I$20:I45,I45)=1,1,"-")</f>
        <v>-</v>
      </c>
      <c r="AW45" s="48" t="s">
        <v>241</v>
      </c>
      <c r="AZ45"/>
      <c r="BA45"/>
      <c r="BB45"/>
      <c r="BC45"/>
      <c r="BD45"/>
    </row>
    <row r="46" spans="1:56" ht="15.75" customHeight="1" x14ac:dyDescent="0.2">
      <c r="A46" s="93" t="s">
        <v>1798</v>
      </c>
      <c r="B46" s="95" t="s">
        <v>1847</v>
      </c>
      <c r="C46" s="94" t="s">
        <v>1848</v>
      </c>
      <c r="D46" s="94" t="s">
        <v>187</v>
      </c>
      <c r="E46" s="94" t="s">
        <v>187</v>
      </c>
      <c r="F46" s="94" t="s">
        <v>386</v>
      </c>
      <c r="G46" s="96" t="s">
        <v>551</v>
      </c>
      <c r="H46" s="96" t="s">
        <v>552</v>
      </c>
      <c r="I46" s="96" t="s">
        <v>187</v>
      </c>
      <c r="J46" s="96" t="s">
        <v>187</v>
      </c>
      <c r="K46" s="96" t="s">
        <v>386</v>
      </c>
      <c r="L46" s="65">
        <f>HLOOKUP(L$20,$S$18:$AW46,ROW($S46)-ROW($S$18)+1,FALSE)</f>
        <v>2351</v>
      </c>
      <c r="M46" s="65">
        <f>HLOOKUP(M$20,$S$18:$AW46,ROW($S46)-ROW($S$18)+1,FALSE)</f>
        <v>2316</v>
      </c>
      <c r="N46" s="66">
        <f t="shared" si="5"/>
        <v>-1.4887282007656322E-2</v>
      </c>
      <c r="O46" s="31">
        <f>IF(ISERROR(SUMIF($B$21:$B$672,$B46,$M$21:$M$672)/SUMIF($B$21:$B$672,$B46,$L$21:$L$672)-1),"-",SUMIF($B$21:$B$672,$B46,$M$21:$M$672)/SUMIF($B$21:$B$672,$B46,$L$21:$L$672)-1)</f>
        <v>-1.4887282007656322E-2</v>
      </c>
      <c r="P46" s="31">
        <f>IF(ISERROR(SUMIF($J$21:$J$672,$J46,$M$21:$M$672)/SUMIF($J$21:$J$672,$J46,$L$21:$L$672)-1),"-",SUMIF($J$21:$J$672,$J46,$M$21:$M$672)/SUMIF($J$21:$J$672,$J46,$L$21:$L$672)-1)</f>
        <v>-3.9106145251396662E-2</v>
      </c>
      <c r="Q46" s="31">
        <f>IF(ISERROR(SUMIF($K$21:$K$672,$K46,$M$21:$M$672)/SUMIF($K$21:$K$672,$K46,$L$21:$L$672)-1),"-",SUMIF($K$21:$K$672,$K46,$M$21:$M$672)/SUMIF($K$21:$K$672,$K46,$L$21:$L$672)-1)</f>
        <v>-6.9526650567419579E-2</v>
      </c>
      <c r="R46" s="31">
        <f>IF(ISERROR(SUMIF($I$21:$I$672,$I46,$M$21:$M$672)/SUMIF($I$21:$I$672,$I46,$L$21:$L$672)-1),"-",SUMIF($I$21:$I$672,$I46,$M$21:$M$672)/SUMIF($I$21:$I$672,$I46,$L$21:$L$672)-1)</f>
        <v>-3.9106145251396662E-2</v>
      </c>
      <c r="S46" s="46">
        <v>2581</v>
      </c>
      <c r="T46" s="46">
        <v>2649</v>
      </c>
      <c r="U46" s="46">
        <v>2610</v>
      </c>
      <c r="V46" s="46">
        <v>2495</v>
      </c>
      <c r="W46" s="46">
        <v>2421</v>
      </c>
      <c r="X46" s="46">
        <v>2351</v>
      </c>
      <c r="Y46" s="46">
        <v>2338</v>
      </c>
      <c r="Z46" s="46">
        <v>2306</v>
      </c>
      <c r="AA46" s="46">
        <v>2295</v>
      </c>
      <c r="AB46" s="46">
        <v>2288</v>
      </c>
      <c r="AC46" s="46">
        <v>2316</v>
      </c>
      <c r="AD46" s="46">
        <v>2343</v>
      </c>
      <c r="AE46" s="46">
        <v>2347</v>
      </c>
      <c r="AF46" s="46">
        <v>2358</v>
      </c>
      <c r="AG46" s="46">
        <v>2370</v>
      </c>
      <c r="AH46" s="46">
        <v>2370</v>
      </c>
      <c r="AI46" s="46">
        <v>2371</v>
      </c>
      <c r="AJ46" s="46">
        <v>2354</v>
      </c>
      <c r="AK46" s="46">
        <v>2358</v>
      </c>
      <c r="AL46" s="46">
        <v>2369</v>
      </c>
      <c r="AM46" s="46">
        <v>2380</v>
      </c>
      <c r="AN46" s="46">
        <v>2420</v>
      </c>
      <c r="AO46" s="46">
        <v>2454</v>
      </c>
      <c r="AP46" s="46">
        <v>2481</v>
      </c>
      <c r="AQ46" s="46">
        <v>2513</v>
      </c>
      <c r="AR46" s="47">
        <v>2539</v>
      </c>
      <c r="AS46" s="80">
        <f>IF(COUNTIF(B$20:B46,B46)=1,1,"-")</f>
        <v>1</v>
      </c>
      <c r="AT46" s="80">
        <f>IF(COUNTIF(J$20:J46,J46)=1,1,"-")</f>
        <v>1</v>
      </c>
      <c r="AU46" s="80" t="str">
        <f>IF(COUNTIF(K$20:K46,K46)=1,1,"-")</f>
        <v>-</v>
      </c>
      <c r="AV46" s="80">
        <f>IF(COUNTIF(I$20:I46,I46)=1,1,"-")</f>
        <v>1</v>
      </c>
      <c r="AW46" s="48" t="s">
        <v>241</v>
      </c>
      <c r="AZ46"/>
      <c r="BA46"/>
      <c r="BB46"/>
      <c r="BC46"/>
      <c r="BD46"/>
    </row>
    <row r="47" spans="1:56" ht="15.75" customHeight="1" x14ac:dyDescent="0.2">
      <c r="A47" s="93" t="s">
        <v>1798</v>
      </c>
      <c r="B47" s="95" t="s">
        <v>1849</v>
      </c>
      <c r="C47" s="94" t="s">
        <v>1850</v>
      </c>
      <c r="D47" s="94" t="s">
        <v>319</v>
      </c>
      <c r="E47" s="94" t="s">
        <v>104</v>
      </c>
      <c r="F47" s="94" t="s">
        <v>395</v>
      </c>
      <c r="G47" s="96" t="s">
        <v>553</v>
      </c>
      <c r="H47" s="96" t="s">
        <v>554</v>
      </c>
      <c r="I47" s="96" t="s">
        <v>319</v>
      </c>
      <c r="J47" s="96" t="s">
        <v>104</v>
      </c>
      <c r="K47" s="96" t="s">
        <v>395</v>
      </c>
      <c r="L47" s="65">
        <f>HLOOKUP(L$20,$S$18:$AW47,ROW($S47)-ROW($S$18)+1,FALSE)</f>
        <v>1083</v>
      </c>
      <c r="M47" s="65">
        <f>HLOOKUP(M$20,$S$18:$AW47,ROW($S47)-ROW($S$18)+1,FALSE)</f>
        <v>990</v>
      </c>
      <c r="N47" s="66">
        <f t="shared" si="5"/>
        <v>-8.5872576177285276E-2</v>
      </c>
      <c r="O47" s="31">
        <f>IF(ISERROR(SUMIF($B$21:$B$672,$B47,$M$21:$M$672)/SUMIF($B$21:$B$672,$B47,$L$21:$L$672)-1),"-",SUMIF($B$21:$B$672,$B47,$M$21:$M$672)/SUMIF($B$21:$B$672,$B47,$L$21:$L$672)-1)</f>
        <v>-8.5872576177285276E-2</v>
      </c>
      <c r="P47" s="31">
        <f>IF(ISERROR(SUMIF($J$21:$J$672,$J47,$M$21:$M$672)/SUMIF($J$21:$J$672,$J47,$L$21:$L$672)-1),"-",SUMIF($J$21:$J$672,$J47,$M$21:$M$672)/SUMIF($J$21:$J$672,$J47,$L$21:$L$672)-1)</f>
        <v>-3.7457912457912412E-2</v>
      </c>
      <c r="Q47" s="31">
        <f>IF(ISERROR(SUMIF($K$21:$K$672,$K47,$M$21:$M$672)/SUMIF($K$21:$K$672,$K47,$L$21:$L$672)-1),"-",SUMIF($K$21:$K$672,$K47,$M$21:$M$672)/SUMIF($K$21:$K$672,$K47,$L$21:$L$672)-1)</f>
        <v>-1.9312825455785054E-2</v>
      </c>
      <c r="R47" s="31">
        <f>IF(ISERROR(SUMIF($I$21:$I$672,$I47,$M$21:$M$672)/SUMIF($I$21:$I$672,$I47,$L$21:$L$672)-1),"-",SUMIF($I$21:$I$672,$I47,$M$21:$M$672)/SUMIF($I$21:$I$672,$I47,$L$21:$L$672)-1)</f>
        <v>-3.7457912457912412E-2</v>
      </c>
      <c r="S47" s="46">
        <v>943</v>
      </c>
      <c r="T47" s="46">
        <v>984</v>
      </c>
      <c r="U47" s="46">
        <v>1011</v>
      </c>
      <c r="V47" s="46">
        <v>1040</v>
      </c>
      <c r="W47" s="46">
        <v>1074</v>
      </c>
      <c r="X47" s="46">
        <v>1083</v>
      </c>
      <c r="Y47" s="46">
        <v>1066</v>
      </c>
      <c r="Z47" s="46">
        <v>1020</v>
      </c>
      <c r="AA47" s="46">
        <v>999</v>
      </c>
      <c r="AB47" s="46">
        <v>992</v>
      </c>
      <c r="AC47" s="46">
        <v>990</v>
      </c>
      <c r="AD47" s="46">
        <v>1001</v>
      </c>
      <c r="AE47" s="46">
        <v>989</v>
      </c>
      <c r="AF47" s="46">
        <v>973</v>
      </c>
      <c r="AG47" s="46">
        <v>982</v>
      </c>
      <c r="AH47" s="46">
        <v>973</v>
      </c>
      <c r="AI47" s="46">
        <v>956</v>
      </c>
      <c r="AJ47" s="46">
        <v>947</v>
      </c>
      <c r="AK47" s="46">
        <v>951</v>
      </c>
      <c r="AL47" s="46">
        <v>948</v>
      </c>
      <c r="AM47" s="46">
        <v>948</v>
      </c>
      <c r="AN47" s="46">
        <v>952</v>
      </c>
      <c r="AO47" s="46">
        <v>972</v>
      </c>
      <c r="AP47" s="46">
        <v>987</v>
      </c>
      <c r="AQ47" s="46">
        <v>1000</v>
      </c>
      <c r="AR47" s="47">
        <v>1005</v>
      </c>
      <c r="AS47" s="80">
        <f>IF(COUNTIF(B$20:B47,B47)=1,1,"-")</f>
        <v>1</v>
      </c>
      <c r="AT47" s="80">
        <f>IF(COUNTIF(J$20:J47,J47)=1,1,"-")</f>
        <v>1</v>
      </c>
      <c r="AU47" s="80" t="str">
        <f>IF(COUNTIF(K$20:K47,K47)=1,1,"-")</f>
        <v>-</v>
      </c>
      <c r="AV47" s="80">
        <f>IF(COUNTIF(I$20:I47,I47)=1,1,"-")</f>
        <v>1</v>
      </c>
      <c r="AW47" s="48" t="s">
        <v>241</v>
      </c>
      <c r="AZ47"/>
      <c r="BA47"/>
      <c r="BB47"/>
      <c r="BC47"/>
      <c r="BD47"/>
    </row>
    <row r="48" spans="1:56" ht="15.75" customHeight="1" x14ac:dyDescent="0.2">
      <c r="A48" s="93" t="s">
        <v>1798</v>
      </c>
      <c r="B48" s="95" t="s">
        <v>458</v>
      </c>
      <c r="C48" s="94" t="s">
        <v>459</v>
      </c>
      <c r="D48" s="94" t="s">
        <v>328</v>
      </c>
      <c r="E48" s="94" t="s">
        <v>182</v>
      </c>
      <c r="F48" s="94" t="s">
        <v>386</v>
      </c>
      <c r="G48" s="96" t="s">
        <v>555</v>
      </c>
      <c r="H48" s="96" t="s">
        <v>556</v>
      </c>
      <c r="I48" s="96" t="s">
        <v>354</v>
      </c>
      <c r="J48" s="96" t="s">
        <v>181</v>
      </c>
      <c r="K48" s="96" t="s">
        <v>386</v>
      </c>
      <c r="L48" s="65">
        <f>HLOOKUP(L$20,$S$18:$AW48,ROW($S48)-ROW($S$18)+1,FALSE)</f>
        <v>1102</v>
      </c>
      <c r="M48" s="65">
        <f>HLOOKUP(M$20,$S$18:$AW48,ROW($S48)-ROW($S$18)+1,FALSE)</f>
        <v>1037</v>
      </c>
      <c r="N48" s="66">
        <f t="shared" si="5"/>
        <v>-5.8983666061706019E-2</v>
      </c>
      <c r="O48" s="31">
        <f>IF(ISERROR(SUMIF($B$21:$B$672,$B48,$M$21:$M$672)/SUMIF($B$21:$B$672,$B48,$L$21:$L$672)-1),"-",SUMIF($B$21:$B$672,$B48,$M$21:$M$672)/SUMIF($B$21:$B$672,$B48,$L$21:$L$672)-1)</f>
        <v>-7.3701075761043677E-2</v>
      </c>
      <c r="P48" s="31">
        <f>IF(ISERROR(SUMIF($J$21:$J$672,$J48,$M$21:$M$672)/SUMIF($J$21:$J$672,$J48,$L$21:$L$672)-1),"-",SUMIF($J$21:$J$672,$J48,$M$21:$M$672)/SUMIF($J$21:$J$672,$J48,$L$21:$L$672)-1)</f>
        <v>-5.8983666061706019E-2</v>
      </c>
      <c r="Q48" s="31">
        <f>IF(ISERROR(SUMIF($K$21:$K$672,$K48,$M$21:$M$672)/SUMIF($K$21:$K$672,$K48,$L$21:$L$672)-1),"-",SUMIF($K$21:$K$672,$K48,$M$21:$M$672)/SUMIF($K$21:$K$672,$K48,$L$21:$L$672)-1)</f>
        <v>-6.9526650567419579E-2</v>
      </c>
      <c r="R48" s="31">
        <f>IF(ISERROR(SUMIF($I$21:$I$672,$I48,$M$21:$M$672)/SUMIF($I$21:$I$672,$I48,$L$21:$L$672)-1),"-",SUMIF($I$21:$I$672,$I48,$M$21:$M$672)/SUMIF($I$21:$I$672,$I48,$L$21:$L$672)-1)</f>
        <v>-5.8983666061706019E-2</v>
      </c>
      <c r="S48" s="46">
        <v>1112</v>
      </c>
      <c r="T48" s="46">
        <v>1050</v>
      </c>
      <c r="U48" s="46">
        <v>1040</v>
      </c>
      <c r="V48" s="46">
        <v>1075</v>
      </c>
      <c r="W48" s="46">
        <v>1082</v>
      </c>
      <c r="X48" s="46">
        <v>1102</v>
      </c>
      <c r="Y48" s="46">
        <v>1132</v>
      </c>
      <c r="Z48" s="46">
        <v>1141</v>
      </c>
      <c r="AA48" s="46">
        <v>1122</v>
      </c>
      <c r="AB48" s="46">
        <v>1077</v>
      </c>
      <c r="AC48" s="46">
        <v>1037</v>
      </c>
      <c r="AD48" s="46">
        <v>1000</v>
      </c>
      <c r="AE48" s="46">
        <v>984</v>
      </c>
      <c r="AF48" s="46">
        <v>980</v>
      </c>
      <c r="AG48" s="46">
        <v>970</v>
      </c>
      <c r="AH48" s="46">
        <v>955</v>
      </c>
      <c r="AI48" s="46">
        <v>928</v>
      </c>
      <c r="AJ48" s="46">
        <v>899</v>
      </c>
      <c r="AK48" s="46">
        <v>890</v>
      </c>
      <c r="AL48" s="46">
        <v>883</v>
      </c>
      <c r="AM48" s="46">
        <v>862</v>
      </c>
      <c r="AN48" s="46">
        <v>855</v>
      </c>
      <c r="AO48" s="46">
        <v>856</v>
      </c>
      <c r="AP48" s="46">
        <v>854</v>
      </c>
      <c r="AQ48" s="46">
        <v>857</v>
      </c>
      <c r="AR48" s="47">
        <v>862</v>
      </c>
      <c r="AS48" s="80">
        <f>IF(COUNTIF(B$20:B48,B48)=1,1,"-")</f>
        <v>1</v>
      </c>
      <c r="AT48" s="80">
        <f>IF(COUNTIF(J$20:J48,J48)=1,1,"-")</f>
        <v>1</v>
      </c>
      <c r="AU48" s="80" t="str">
        <f>IF(COUNTIF(K$20:K48,K48)=1,1,"-")</f>
        <v>-</v>
      </c>
      <c r="AV48" s="80">
        <f>IF(COUNTIF(I$20:I48,I48)=1,1,"-")</f>
        <v>1</v>
      </c>
      <c r="AW48" s="48" t="s">
        <v>241</v>
      </c>
      <c r="AZ48"/>
      <c r="BA48"/>
      <c r="BB48"/>
      <c r="BC48"/>
      <c r="BD48"/>
    </row>
    <row r="49" spans="1:56" ht="15.75" customHeight="1" x14ac:dyDescent="0.2">
      <c r="A49" s="93" t="s">
        <v>1798</v>
      </c>
      <c r="B49" s="95" t="s">
        <v>1851</v>
      </c>
      <c r="C49" s="94" t="s">
        <v>1852</v>
      </c>
      <c r="D49" s="94" t="s">
        <v>14</v>
      </c>
      <c r="E49" s="94" t="s">
        <v>14</v>
      </c>
      <c r="F49" s="94" t="s">
        <v>386</v>
      </c>
      <c r="G49" s="96" t="s">
        <v>557</v>
      </c>
      <c r="H49" s="96" t="s">
        <v>558</v>
      </c>
      <c r="I49" s="96" t="s">
        <v>14</v>
      </c>
      <c r="J49" s="96" t="s">
        <v>14</v>
      </c>
      <c r="K49" s="96" t="s">
        <v>386</v>
      </c>
      <c r="L49" s="65">
        <f>HLOOKUP(L$20,$S$18:$AW49,ROW($S49)-ROW($S$18)+1,FALSE)</f>
        <v>133</v>
      </c>
      <c r="M49" s="65">
        <f>HLOOKUP(M$20,$S$18:$AW49,ROW($S49)-ROW($S$18)+1,FALSE)</f>
        <v>112</v>
      </c>
      <c r="N49" s="66">
        <f t="shared" si="5"/>
        <v>-0.15789473684210531</v>
      </c>
      <c r="O49" s="31">
        <f>IF(ISERROR(SUMIF($B$21:$B$672,$B49,$M$21:$M$672)/SUMIF($B$21:$B$672,$B49,$L$21:$L$672)-1),"-",SUMIF($B$21:$B$672,$B49,$M$21:$M$672)/SUMIF($B$21:$B$672,$B49,$L$21:$L$672)-1)</f>
        <v>-0.15789473684210531</v>
      </c>
      <c r="P49" s="31">
        <f>IF(ISERROR(SUMIF($J$21:$J$672,$J49,$M$21:$M$672)/SUMIF($J$21:$J$672,$J49,$L$21:$L$672)-1),"-",SUMIF($J$21:$J$672,$J49,$M$21:$M$672)/SUMIF($J$21:$J$672,$J49,$L$21:$L$672)-1)</f>
        <v>-1.1031491608523458E-2</v>
      </c>
      <c r="Q49" s="31">
        <f>IF(ISERROR(SUMIF($K$21:$K$672,$K49,$M$21:$M$672)/SUMIF($K$21:$K$672,$K49,$L$21:$L$672)-1),"-",SUMIF($K$21:$K$672,$K49,$M$21:$M$672)/SUMIF($K$21:$K$672,$K49,$L$21:$L$672)-1)</f>
        <v>-6.9526650567419579E-2</v>
      </c>
      <c r="R49" s="31">
        <f>IF(ISERROR(SUMIF($I$21:$I$672,$I49,$M$21:$M$672)/SUMIF($I$21:$I$672,$I49,$L$21:$L$672)-1),"-",SUMIF($I$21:$I$672,$I49,$M$21:$M$672)/SUMIF($I$21:$I$672,$I49,$L$21:$L$672)-1)</f>
        <v>-1.1031491608523458E-2</v>
      </c>
      <c r="S49" s="46">
        <v>95</v>
      </c>
      <c r="T49" s="46">
        <v>86</v>
      </c>
      <c r="U49" s="46">
        <v>96</v>
      </c>
      <c r="V49" s="46">
        <v>100</v>
      </c>
      <c r="W49" s="46">
        <v>132</v>
      </c>
      <c r="X49" s="46">
        <v>133</v>
      </c>
      <c r="Y49" s="46">
        <v>125</v>
      </c>
      <c r="Z49" s="46">
        <v>119</v>
      </c>
      <c r="AA49" s="46">
        <v>105</v>
      </c>
      <c r="AB49" s="46">
        <v>111</v>
      </c>
      <c r="AC49" s="46">
        <v>112</v>
      </c>
      <c r="AD49" s="46">
        <v>114</v>
      </c>
      <c r="AE49" s="46">
        <v>113</v>
      </c>
      <c r="AF49" s="46">
        <v>113</v>
      </c>
      <c r="AG49" s="46">
        <v>112</v>
      </c>
      <c r="AH49" s="46">
        <v>109</v>
      </c>
      <c r="AI49" s="46">
        <v>109</v>
      </c>
      <c r="AJ49" s="46">
        <v>106</v>
      </c>
      <c r="AK49" s="46">
        <v>105</v>
      </c>
      <c r="AL49" s="46">
        <v>105</v>
      </c>
      <c r="AM49" s="46">
        <v>104</v>
      </c>
      <c r="AN49" s="46">
        <v>106</v>
      </c>
      <c r="AO49" s="46">
        <v>107</v>
      </c>
      <c r="AP49" s="46">
        <v>110</v>
      </c>
      <c r="AQ49" s="46">
        <v>112</v>
      </c>
      <c r="AR49" s="47">
        <v>112</v>
      </c>
      <c r="AS49" s="80">
        <f>IF(COUNTIF(B$20:B49,B49)=1,1,"-")</f>
        <v>1</v>
      </c>
      <c r="AT49" s="80">
        <f>IF(COUNTIF(J$20:J49,J49)=1,1,"-")</f>
        <v>1</v>
      </c>
      <c r="AU49" s="80" t="str">
        <f>IF(COUNTIF(K$20:K49,K49)=1,1,"-")</f>
        <v>-</v>
      </c>
      <c r="AV49" s="80">
        <f>IF(COUNTIF(I$20:I49,I49)=1,1,"-")</f>
        <v>1</v>
      </c>
      <c r="AW49" s="48" t="s">
        <v>241</v>
      </c>
      <c r="AZ49"/>
      <c r="BA49"/>
      <c r="BB49"/>
      <c r="BC49"/>
      <c r="BD49"/>
    </row>
    <row r="50" spans="1:56" ht="15.75" customHeight="1" x14ac:dyDescent="0.2">
      <c r="A50" s="93" t="s">
        <v>1798</v>
      </c>
      <c r="B50" s="95" t="s">
        <v>1853</v>
      </c>
      <c r="C50" s="94" t="s">
        <v>1854</v>
      </c>
      <c r="D50" s="94" t="s">
        <v>39</v>
      </c>
      <c r="E50" s="94" t="s">
        <v>39</v>
      </c>
      <c r="F50" s="94" t="s">
        <v>384</v>
      </c>
      <c r="G50" s="96" t="s">
        <v>559</v>
      </c>
      <c r="H50" s="96" t="s">
        <v>560</v>
      </c>
      <c r="I50" s="96" t="s">
        <v>39</v>
      </c>
      <c r="J50" s="96" t="s">
        <v>39</v>
      </c>
      <c r="K50" s="96" t="s">
        <v>384</v>
      </c>
      <c r="L50" s="65">
        <f>HLOOKUP(L$20,$S$18:$AW50,ROW($S50)-ROW($S$18)+1,FALSE)</f>
        <v>1242</v>
      </c>
      <c r="M50" s="65">
        <f>HLOOKUP(M$20,$S$18:$AW50,ROW($S50)-ROW($S$18)+1,FALSE)</f>
        <v>1253</v>
      </c>
      <c r="N50" s="66">
        <f t="shared" si="5"/>
        <v>8.8566827697262873E-3</v>
      </c>
      <c r="O50" s="31">
        <f>IF(ISERROR(SUMIF($B$21:$B$672,$B50,$M$21:$M$672)/SUMIF($B$21:$B$672,$B50,$L$21:$L$672)-1),"-",SUMIF($B$21:$B$672,$B50,$M$21:$M$672)/SUMIF($B$21:$B$672,$B50,$L$21:$L$672)-1)</f>
        <v>8.8566827697262873E-3</v>
      </c>
      <c r="P50" s="31">
        <f>IF(ISERROR(SUMIF($J$21:$J$672,$J50,$M$21:$M$672)/SUMIF($J$21:$J$672,$J50,$L$21:$L$672)-1),"-",SUMIF($J$21:$J$672,$J50,$M$21:$M$672)/SUMIF($J$21:$J$672,$J50,$L$21:$L$672)-1)</f>
        <v>1.3258691809074907E-3</v>
      </c>
      <c r="Q50" s="31">
        <f>IF(ISERROR(SUMIF($K$21:$K$672,$K50,$M$21:$M$672)/SUMIF($K$21:$K$672,$K50,$L$21:$L$672)-1),"-",SUMIF($K$21:$K$672,$K50,$M$21:$M$672)/SUMIF($K$21:$K$672,$K50,$L$21:$L$672)-1)</f>
        <v>-2.2365450582957913E-2</v>
      </c>
      <c r="R50" s="31">
        <f>IF(ISERROR(SUMIF($I$21:$I$672,$I50,$M$21:$M$672)/SUMIF($I$21:$I$672,$I50,$L$21:$L$672)-1),"-",SUMIF($I$21:$I$672,$I50,$M$21:$M$672)/SUMIF($I$21:$I$672,$I50,$L$21:$L$672)-1)</f>
        <v>9.9792929670883268E-5</v>
      </c>
      <c r="S50" s="46">
        <v>1286</v>
      </c>
      <c r="T50" s="46">
        <v>1235</v>
      </c>
      <c r="U50" s="46">
        <v>1225</v>
      </c>
      <c r="V50" s="46">
        <v>1248</v>
      </c>
      <c r="W50" s="46">
        <v>1250</v>
      </c>
      <c r="X50" s="46">
        <v>1242</v>
      </c>
      <c r="Y50" s="46">
        <v>1257</v>
      </c>
      <c r="Z50" s="46">
        <v>1252</v>
      </c>
      <c r="AA50" s="46">
        <v>1241</v>
      </c>
      <c r="AB50" s="46">
        <v>1243</v>
      </c>
      <c r="AC50" s="46">
        <v>1253</v>
      </c>
      <c r="AD50" s="46">
        <v>1272</v>
      </c>
      <c r="AE50" s="46">
        <v>1288</v>
      </c>
      <c r="AF50" s="46">
        <v>1304</v>
      </c>
      <c r="AG50" s="46">
        <v>1311</v>
      </c>
      <c r="AH50" s="46">
        <v>1309</v>
      </c>
      <c r="AI50" s="46">
        <v>1307</v>
      </c>
      <c r="AJ50" s="46">
        <v>1303</v>
      </c>
      <c r="AK50" s="46">
        <v>1300</v>
      </c>
      <c r="AL50" s="46">
        <v>1307</v>
      </c>
      <c r="AM50" s="46">
        <v>1316</v>
      </c>
      <c r="AN50" s="46">
        <v>1334</v>
      </c>
      <c r="AO50" s="46">
        <v>1358</v>
      </c>
      <c r="AP50" s="46">
        <v>1376</v>
      </c>
      <c r="AQ50" s="46">
        <v>1398</v>
      </c>
      <c r="AR50" s="47">
        <v>1417</v>
      </c>
      <c r="AS50" s="80">
        <f>IF(COUNTIF(B$20:B50,B50)=1,1,"-")</f>
        <v>1</v>
      </c>
      <c r="AT50" s="80" t="str">
        <f>IF(COUNTIF(J$20:J50,J50)=1,1,"-")</f>
        <v>-</v>
      </c>
      <c r="AU50" s="80" t="str">
        <f>IF(COUNTIF(K$20:K50,K50)=1,1,"-")</f>
        <v>-</v>
      </c>
      <c r="AV50" s="80" t="str">
        <f>IF(COUNTIF(I$20:I50,I50)=1,1,"-")</f>
        <v>-</v>
      </c>
      <c r="AW50" s="48" t="s">
        <v>241</v>
      </c>
      <c r="AZ50"/>
      <c r="BA50"/>
      <c r="BB50"/>
      <c r="BC50"/>
      <c r="BD50"/>
    </row>
    <row r="51" spans="1:56" ht="15.75" customHeight="1" x14ac:dyDescent="0.2">
      <c r="A51" s="93" t="s">
        <v>1798</v>
      </c>
      <c r="B51" s="95" t="s">
        <v>1855</v>
      </c>
      <c r="C51" s="94" t="s">
        <v>1856</v>
      </c>
      <c r="D51" s="94" t="s">
        <v>109</v>
      </c>
      <c r="E51" s="94" t="s">
        <v>109</v>
      </c>
      <c r="F51" s="94" t="s">
        <v>391</v>
      </c>
      <c r="G51" s="96" t="s">
        <v>561</v>
      </c>
      <c r="H51" s="96" t="s">
        <v>562</v>
      </c>
      <c r="I51" s="96" t="s">
        <v>109</v>
      </c>
      <c r="J51" s="96" t="s">
        <v>109</v>
      </c>
      <c r="K51" s="96" t="s">
        <v>391</v>
      </c>
      <c r="L51" s="65">
        <f>HLOOKUP(L$20,$S$18:$AW51,ROW($S51)-ROW($S$18)+1,FALSE)</f>
        <v>1192</v>
      </c>
      <c r="M51" s="65">
        <f>HLOOKUP(M$20,$S$18:$AW51,ROW($S51)-ROW($S$18)+1,FALSE)</f>
        <v>1078</v>
      </c>
      <c r="N51" s="66">
        <f t="shared" si="5"/>
        <v>-9.563758389261745E-2</v>
      </c>
      <c r="O51" s="31">
        <f>IF(ISERROR(SUMIF($B$21:$B$672,$B51,$M$21:$M$672)/SUMIF($B$21:$B$672,$B51,$L$21:$L$672)-1),"-",SUMIF($B$21:$B$672,$B51,$M$21:$M$672)/SUMIF($B$21:$B$672,$B51,$L$21:$L$672)-1)</f>
        <v>-9.563758389261745E-2</v>
      </c>
      <c r="P51" s="31">
        <f>IF(ISERROR(SUMIF($J$21:$J$672,$J51,$M$21:$M$672)/SUMIF($J$21:$J$672,$J51,$L$21:$L$672)-1),"-",SUMIF($J$21:$J$672,$J51,$M$21:$M$672)/SUMIF($J$21:$J$672,$J51,$L$21:$L$672)-1)</f>
        <v>-9.563758389261745E-2</v>
      </c>
      <c r="Q51" s="31">
        <f>IF(ISERROR(SUMIF($K$21:$K$672,$K51,$M$21:$M$672)/SUMIF($K$21:$K$672,$K51,$L$21:$L$672)-1),"-",SUMIF($K$21:$K$672,$K51,$M$21:$M$672)/SUMIF($K$21:$K$672,$K51,$L$21:$L$672)-1)</f>
        <v>-3.0916047319583084E-2</v>
      </c>
      <c r="R51" s="31">
        <f>IF(ISERROR(SUMIF($I$21:$I$672,$I51,$M$21:$M$672)/SUMIF($I$21:$I$672,$I51,$L$21:$L$672)-1),"-",SUMIF($I$21:$I$672,$I51,$M$21:$M$672)/SUMIF($I$21:$I$672,$I51,$L$21:$L$672)-1)</f>
        <v>-9.563758389261745E-2</v>
      </c>
      <c r="S51" s="46">
        <v>1202</v>
      </c>
      <c r="T51" s="46">
        <v>1218</v>
      </c>
      <c r="U51" s="46">
        <v>1200</v>
      </c>
      <c r="V51" s="46">
        <v>1181</v>
      </c>
      <c r="W51" s="46">
        <v>1173</v>
      </c>
      <c r="X51" s="46">
        <v>1192</v>
      </c>
      <c r="Y51" s="46">
        <v>1165</v>
      </c>
      <c r="Z51" s="46">
        <v>1132</v>
      </c>
      <c r="AA51" s="46">
        <v>1122</v>
      </c>
      <c r="AB51" s="46">
        <v>1111</v>
      </c>
      <c r="AC51" s="46">
        <v>1078</v>
      </c>
      <c r="AD51" s="46">
        <v>1043</v>
      </c>
      <c r="AE51" s="46">
        <v>1024</v>
      </c>
      <c r="AF51" s="46">
        <v>997</v>
      </c>
      <c r="AG51" s="46">
        <v>969</v>
      </c>
      <c r="AH51" s="46">
        <v>943</v>
      </c>
      <c r="AI51" s="46">
        <v>920</v>
      </c>
      <c r="AJ51" s="46">
        <v>897</v>
      </c>
      <c r="AK51" s="46">
        <v>879</v>
      </c>
      <c r="AL51" s="46">
        <v>866</v>
      </c>
      <c r="AM51" s="46">
        <v>858</v>
      </c>
      <c r="AN51" s="46">
        <v>857</v>
      </c>
      <c r="AO51" s="46">
        <v>858</v>
      </c>
      <c r="AP51" s="46">
        <v>857</v>
      </c>
      <c r="AQ51" s="46">
        <v>860</v>
      </c>
      <c r="AR51" s="47">
        <v>867</v>
      </c>
      <c r="AS51" s="80">
        <f>IF(COUNTIF(B$20:B51,B51)=1,1,"-")</f>
        <v>1</v>
      </c>
      <c r="AT51" s="80">
        <f>IF(COUNTIF(J$20:J51,J51)=1,1,"-")</f>
        <v>1</v>
      </c>
      <c r="AU51" s="80" t="str">
        <f>IF(COUNTIF(K$20:K51,K51)=1,1,"-")</f>
        <v>-</v>
      </c>
      <c r="AV51" s="80">
        <f>IF(COUNTIF(I$20:I51,I51)=1,1,"-")</f>
        <v>1</v>
      </c>
      <c r="AW51" s="48" t="s">
        <v>241</v>
      </c>
      <c r="AZ51"/>
      <c r="BA51"/>
      <c r="BB51"/>
      <c r="BC51"/>
      <c r="BD51"/>
    </row>
    <row r="52" spans="1:56" ht="15.75" customHeight="1" x14ac:dyDescent="0.2">
      <c r="A52" s="93" t="s">
        <v>1798</v>
      </c>
      <c r="B52" s="95" t="s">
        <v>1857</v>
      </c>
      <c r="C52" s="94" t="s">
        <v>1858</v>
      </c>
      <c r="D52" s="94" t="s">
        <v>314</v>
      </c>
      <c r="E52" s="94" t="s">
        <v>214</v>
      </c>
      <c r="F52" s="94" t="s">
        <v>384</v>
      </c>
      <c r="G52" s="96" t="s">
        <v>563</v>
      </c>
      <c r="H52" s="96" t="s">
        <v>564</v>
      </c>
      <c r="I52" s="96" t="s">
        <v>217</v>
      </c>
      <c r="J52" s="96" t="s">
        <v>217</v>
      </c>
      <c r="K52" s="96" t="s">
        <v>384</v>
      </c>
      <c r="L52" s="65">
        <f>HLOOKUP(L$20,$S$18:$AW52,ROW($S52)-ROW($S$18)+1,FALSE)</f>
        <v>2659</v>
      </c>
      <c r="M52" s="65">
        <f>HLOOKUP(M$20,$S$18:$AW52,ROW($S52)-ROW($S$18)+1,FALSE)</f>
        <v>2577</v>
      </c>
      <c r="N52" s="66">
        <f t="shared" si="5"/>
        <v>-3.0838661150808577E-2</v>
      </c>
      <c r="O52" s="31">
        <f>IF(ISERROR(SUMIF($B$21:$B$672,$B52,$M$21:$M$672)/SUMIF($B$21:$B$672,$B52,$L$21:$L$672)-1),"-",SUMIF($B$21:$B$672,$B52,$M$21:$M$672)/SUMIF($B$21:$B$672,$B52,$L$21:$L$672)-1)</f>
        <v>-2.9545454545454541E-2</v>
      </c>
      <c r="P52" s="31">
        <f>IF(ISERROR(SUMIF($J$21:$J$672,$J52,$M$21:$M$672)/SUMIF($J$21:$J$672,$J52,$L$21:$L$672)-1),"-",SUMIF($J$21:$J$672,$J52,$M$21:$M$672)/SUMIF($J$21:$J$672,$J52,$L$21:$L$672)-1)</f>
        <v>-3.0838661150808577E-2</v>
      </c>
      <c r="Q52" s="31">
        <f>IF(ISERROR(SUMIF($K$21:$K$672,$K52,$M$21:$M$672)/SUMIF($K$21:$K$672,$K52,$L$21:$L$672)-1),"-",SUMIF($K$21:$K$672,$K52,$M$21:$M$672)/SUMIF($K$21:$K$672,$K52,$L$21:$L$672)-1)</f>
        <v>-2.2365450582957913E-2</v>
      </c>
      <c r="R52" s="31">
        <f>IF(ISERROR(SUMIF($I$21:$I$672,$I52,$M$21:$M$672)/SUMIF($I$21:$I$672,$I52,$L$21:$L$672)-1),"-",SUMIF($I$21:$I$672,$I52,$M$21:$M$672)/SUMIF($I$21:$I$672,$I52,$L$21:$L$672)-1)</f>
        <v>-3.0838661150808577E-2</v>
      </c>
      <c r="S52" s="46">
        <v>2267</v>
      </c>
      <c r="T52" s="46">
        <v>2360</v>
      </c>
      <c r="U52" s="46">
        <v>2381</v>
      </c>
      <c r="V52" s="46">
        <v>2494</v>
      </c>
      <c r="W52" s="46">
        <v>2602</v>
      </c>
      <c r="X52" s="46">
        <v>2659</v>
      </c>
      <c r="Y52" s="46">
        <v>2733</v>
      </c>
      <c r="Z52" s="46">
        <v>2746</v>
      </c>
      <c r="AA52" s="46">
        <v>2687</v>
      </c>
      <c r="AB52" s="46">
        <v>2614</v>
      </c>
      <c r="AC52" s="46">
        <v>2577</v>
      </c>
      <c r="AD52" s="46">
        <v>2554</v>
      </c>
      <c r="AE52" s="46">
        <v>2595</v>
      </c>
      <c r="AF52" s="46">
        <v>2616</v>
      </c>
      <c r="AG52" s="46">
        <v>2614</v>
      </c>
      <c r="AH52" s="46">
        <v>2559</v>
      </c>
      <c r="AI52" s="46">
        <v>2479</v>
      </c>
      <c r="AJ52" s="46">
        <v>2414</v>
      </c>
      <c r="AK52" s="46">
        <v>2374</v>
      </c>
      <c r="AL52" s="46">
        <v>2406</v>
      </c>
      <c r="AM52" s="46">
        <v>2429</v>
      </c>
      <c r="AN52" s="46">
        <v>2504</v>
      </c>
      <c r="AO52" s="46">
        <v>2535</v>
      </c>
      <c r="AP52" s="46">
        <v>2547</v>
      </c>
      <c r="AQ52" s="46">
        <v>2580</v>
      </c>
      <c r="AR52" s="47">
        <v>2600</v>
      </c>
      <c r="AS52" s="80">
        <f>IF(COUNTIF(B$20:B52,B52)=1,1,"-")</f>
        <v>1</v>
      </c>
      <c r="AT52" s="80">
        <f>IF(COUNTIF(J$20:J52,J52)=1,1,"-")</f>
        <v>1</v>
      </c>
      <c r="AU52" s="80" t="str">
        <f>IF(COUNTIF(K$20:K52,K52)=1,1,"-")</f>
        <v>-</v>
      </c>
      <c r="AV52" s="80">
        <f>IF(COUNTIF(I$20:I52,I52)=1,1,"-")</f>
        <v>1</v>
      </c>
      <c r="AW52" s="48" t="s">
        <v>241</v>
      </c>
      <c r="AZ52"/>
      <c r="BA52"/>
      <c r="BB52"/>
      <c r="BC52"/>
      <c r="BD52"/>
    </row>
    <row r="53" spans="1:56" ht="15.75" customHeight="1" x14ac:dyDescent="0.2">
      <c r="A53" s="93" t="s">
        <v>1798</v>
      </c>
      <c r="B53" s="95" t="s">
        <v>1859</v>
      </c>
      <c r="C53" s="94" t="s">
        <v>1860</v>
      </c>
      <c r="D53" s="94" t="s">
        <v>65</v>
      </c>
      <c r="E53" s="94" t="s">
        <v>65</v>
      </c>
      <c r="F53" s="94" t="s">
        <v>384</v>
      </c>
      <c r="G53" s="96" t="s">
        <v>565</v>
      </c>
      <c r="H53" s="96" t="s">
        <v>566</v>
      </c>
      <c r="I53" s="96" t="s">
        <v>65</v>
      </c>
      <c r="J53" s="96" t="s">
        <v>65</v>
      </c>
      <c r="K53" s="96" t="s">
        <v>384</v>
      </c>
      <c r="L53" s="65">
        <f>HLOOKUP(L$20,$S$18:$AW53,ROW($S53)-ROW($S$18)+1,FALSE)</f>
        <v>880</v>
      </c>
      <c r="M53" s="65">
        <f>HLOOKUP(M$20,$S$18:$AW53,ROW($S53)-ROW($S$18)+1,FALSE)</f>
        <v>765</v>
      </c>
      <c r="N53" s="66">
        <f t="shared" si="5"/>
        <v>-0.13068181818181823</v>
      </c>
      <c r="O53" s="31">
        <f>IF(ISERROR(SUMIF($B$21:$B$672,$B53,$M$21:$M$672)/SUMIF($B$21:$B$672,$B53,$L$21:$L$672)-1),"-",SUMIF($B$21:$B$672,$B53,$M$21:$M$672)/SUMIF($B$21:$B$672,$B53,$L$21:$L$672)-1)</f>
        <v>-0.13068181818181823</v>
      </c>
      <c r="P53" s="31">
        <f>IF(ISERROR(SUMIF($J$21:$J$672,$J53,$M$21:$M$672)/SUMIF($J$21:$J$672,$J53,$L$21:$L$672)-1),"-",SUMIF($J$21:$J$672,$J53,$M$21:$M$672)/SUMIF($J$21:$J$672,$J53,$L$21:$L$672)-1)</f>
        <v>-6.557565979025004E-2</v>
      </c>
      <c r="Q53" s="31">
        <f>IF(ISERROR(SUMIF($K$21:$K$672,$K53,$M$21:$M$672)/SUMIF($K$21:$K$672,$K53,$L$21:$L$672)-1),"-",SUMIF($K$21:$K$672,$K53,$M$21:$M$672)/SUMIF($K$21:$K$672,$K53,$L$21:$L$672)-1)</f>
        <v>-2.2365450582957913E-2</v>
      </c>
      <c r="R53" s="31">
        <f>IF(ISERROR(SUMIF($I$21:$I$672,$I53,$M$21:$M$672)/SUMIF($I$21:$I$672,$I53,$L$21:$L$672)-1),"-",SUMIF($I$21:$I$672,$I53,$M$21:$M$672)/SUMIF($I$21:$I$672,$I53,$L$21:$L$672)-1)</f>
        <v>-6.557565979025004E-2</v>
      </c>
      <c r="S53" s="46">
        <v>892</v>
      </c>
      <c r="T53" s="46">
        <v>882</v>
      </c>
      <c r="U53" s="46">
        <v>942</v>
      </c>
      <c r="V53" s="46">
        <v>963</v>
      </c>
      <c r="W53" s="46">
        <v>881</v>
      </c>
      <c r="X53" s="46">
        <v>880</v>
      </c>
      <c r="Y53" s="46">
        <v>830</v>
      </c>
      <c r="Z53" s="46">
        <v>733</v>
      </c>
      <c r="AA53" s="46">
        <v>741</v>
      </c>
      <c r="AB53" s="46">
        <v>757</v>
      </c>
      <c r="AC53" s="46">
        <v>765</v>
      </c>
      <c r="AD53" s="46">
        <v>775</v>
      </c>
      <c r="AE53" s="46">
        <v>775</v>
      </c>
      <c r="AF53" s="46">
        <v>790</v>
      </c>
      <c r="AG53" s="46">
        <v>791</v>
      </c>
      <c r="AH53" s="46">
        <v>783</v>
      </c>
      <c r="AI53" s="46">
        <v>768</v>
      </c>
      <c r="AJ53" s="46">
        <v>754</v>
      </c>
      <c r="AK53" s="46">
        <v>745</v>
      </c>
      <c r="AL53" s="46">
        <v>752</v>
      </c>
      <c r="AM53" s="46">
        <v>757</v>
      </c>
      <c r="AN53" s="46">
        <v>770</v>
      </c>
      <c r="AO53" s="46">
        <v>780</v>
      </c>
      <c r="AP53" s="46">
        <v>793</v>
      </c>
      <c r="AQ53" s="46">
        <v>801</v>
      </c>
      <c r="AR53" s="47">
        <v>808</v>
      </c>
      <c r="AS53" s="80">
        <f>IF(COUNTIF(B$20:B53,B53)=1,1,"-")</f>
        <v>1</v>
      </c>
      <c r="AT53" s="80">
        <f>IF(COUNTIF(J$20:J53,J53)=1,1,"-")</f>
        <v>1</v>
      </c>
      <c r="AU53" s="80" t="str">
        <f>IF(COUNTIF(K$20:K53,K53)=1,1,"-")</f>
        <v>-</v>
      </c>
      <c r="AV53" s="80">
        <f>IF(COUNTIF(I$20:I53,I53)=1,1,"-")</f>
        <v>1</v>
      </c>
      <c r="AW53" s="48" t="s">
        <v>241</v>
      </c>
      <c r="AZ53"/>
      <c r="BA53"/>
      <c r="BB53"/>
      <c r="BC53"/>
      <c r="BD53"/>
    </row>
    <row r="54" spans="1:56" ht="15.75" customHeight="1" x14ac:dyDescent="0.2">
      <c r="A54" s="93" t="s">
        <v>1798</v>
      </c>
      <c r="B54" s="95" t="s">
        <v>1861</v>
      </c>
      <c r="C54" s="94" t="s">
        <v>1862</v>
      </c>
      <c r="D54" s="94" t="s">
        <v>88</v>
      </c>
      <c r="E54" s="94" t="s">
        <v>88</v>
      </c>
      <c r="F54" s="94" t="s">
        <v>395</v>
      </c>
      <c r="G54" s="96" t="s">
        <v>567</v>
      </c>
      <c r="H54" s="96" t="s">
        <v>568</v>
      </c>
      <c r="I54" s="96" t="s">
        <v>88</v>
      </c>
      <c r="J54" s="96" t="s">
        <v>88</v>
      </c>
      <c r="K54" s="96" t="s">
        <v>395</v>
      </c>
      <c r="L54" s="65">
        <f>HLOOKUP(L$20,$S$18:$AW54,ROW($S54)-ROW($S$18)+1,FALSE)</f>
        <v>3953</v>
      </c>
      <c r="M54" s="65">
        <f>HLOOKUP(M$20,$S$18:$AW54,ROW($S54)-ROW($S$18)+1,FALSE)</f>
        <v>3614</v>
      </c>
      <c r="N54" s="66">
        <f t="shared" si="5"/>
        <v>-8.575765241588662E-2</v>
      </c>
      <c r="O54" s="31">
        <f>IF(ISERROR(SUMIF($B$21:$B$672,$B54,$M$21:$M$672)/SUMIF($B$21:$B$672,$B54,$L$21:$L$672)-1),"-",SUMIF($B$21:$B$672,$B54,$M$21:$M$672)/SUMIF($B$21:$B$672,$B54,$L$21:$L$672)-1)</f>
        <v>-8.575765241588662E-2</v>
      </c>
      <c r="P54" s="31">
        <f>IF(ISERROR(SUMIF($J$21:$J$672,$J54,$M$21:$M$672)/SUMIF($J$21:$J$672,$J54,$L$21:$L$672)-1),"-",SUMIF($J$21:$J$672,$J54,$M$21:$M$672)/SUMIF($J$21:$J$672,$J54,$L$21:$L$672)-1)</f>
        <v>-7.2618172912074508E-2</v>
      </c>
      <c r="Q54" s="31">
        <f>IF(ISERROR(SUMIF($K$21:$K$672,$K54,$M$21:$M$672)/SUMIF($K$21:$K$672,$K54,$L$21:$L$672)-1),"-",SUMIF($K$21:$K$672,$K54,$M$21:$M$672)/SUMIF($K$21:$K$672,$K54,$L$21:$L$672)-1)</f>
        <v>-1.9312825455785054E-2</v>
      </c>
      <c r="R54" s="31">
        <f>IF(ISERROR(SUMIF($I$21:$I$672,$I54,$M$21:$M$672)/SUMIF($I$21:$I$672,$I54,$L$21:$L$672)-1),"-",SUMIF($I$21:$I$672,$I54,$M$21:$M$672)/SUMIF($I$21:$I$672,$I54,$L$21:$L$672)-1)</f>
        <v>-7.2618172912074508E-2</v>
      </c>
      <c r="S54" s="46">
        <v>2924</v>
      </c>
      <c r="T54" s="46">
        <v>3106</v>
      </c>
      <c r="U54" s="46">
        <v>3431</v>
      </c>
      <c r="V54" s="46">
        <v>3711</v>
      </c>
      <c r="W54" s="46">
        <v>3866</v>
      </c>
      <c r="X54" s="46">
        <v>3953</v>
      </c>
      <c r="Y54" s="46">
        <v>3998</v>
      </c>
      <c r="Z54" s="46">
        <v>3917</v>
      </c>
      <c r="AA54" s="46">
        <v>3827</v>
      </c>
      <c r="AB54" s="46">
        <v>3723</v>
      </c>
      <c r="AC54" s="46">
        <v>3614</v>
      </c>
      <c r="AD54" s="46">
        <v>3565</v>
      </c>
      <c r="AE54" s="46">
        <v>3567</v>
      </c>
      <c r="AF54" s="46">
        <v>3545</v>
      </c>
      <c r="AG54" s="46">
        <v>3491</v>
      </c>
      <c r="AH54" s="46">
        <v>3438</v>
      </c>
      <c r="AI54" s="46">
        <v>3377</v>
      </c>
      <c r="AJ54" s="46">
        <v>3319</v>
      </c>
      <c r="AK54" s="46">
        <v>3260</v>
      </c>
      <c r="AL54" s="46">
        <v>3236</v>
      </c>
      <c r="AM54" s="46">
        <v>3225</v>
      </c>
      <c r="AN54" s="46">
        <v>3259</v>
      </c>
      <c r="AO54" s="46">
        <v>3297</v>
      </c>
      <c r="AP54" s="46">
        <v>3356</v>
      </c>
      <c r="AQ54" s="46">
        <v>3425</v>
      </c>
      <c r="AR54" s="47">
        <v>3463</v>
      </c>
      <c r="AS54" s="80">
        <f>IF(COUNTIF(B$20:B54,B54)=1,1,"-")</f>
        <v>1</v>
      </c>
      <c r="AT54" s="80">
        <f>IF(COUNTIF(J$20:J54,J54)=1,1,"-")</f>
        <v>1</v>
      </c>
      <c r="AU54" s="80" t="str">
        <f>IF(COUNTIF(K$20:K54,K54)=1,1,"-")</f>
        <v>-</v>
      </c>
      <c r="AV54" s="80">
        <f>IF(COUNTIF(I$20:I54,I54)=1,1,"-")</f>
        <v>1</v>
      </c>
      <c r="AW54" s="48" t="s">
        <v>241</v>
      </c>
      <c r="AZ54"/>
      <c r="BA54"/>
      <c r="BB54"/>
      <c r="BC54"/>
      <c r="BD54"/>
    </row>
    <row r="55" spans="1:56" ht="15.75" customHeight="1" x14ac:dyDescent="0.2">
      <c r="A55" s="93" t="s">
        <v>1798</v>
      </c>
      <c r="B55" s="95" t="s">
        <v>1863</v>
      </c>
      <c r="C55" s="94" t="s">
        <v>1864</v>
      </c>
      <c r="D55" s="94" t="s">
        <v>157</v>
      </c>
      <c r="E55" s="94" t="s">
        <v>157</v>
      </c>
      <c r="F55" s="94" t="s">
        <v>391</v>
      </c>
      <c r="G55" s="96" t="s">
        <v>569</v>
      </c>
      <c r="H55" s="96" t="s">
        <v>570</v>
      </c>
      <c r="I55" s="96" t="s">
        <v>157</v>
      </c>
      <c r="J55" s="96" t="s">
        <v>157</v>
      </c>
      <c r="K55" s="96" t="s">
        <v>391</v>
      </c>
      <c r="L55" s="65">
        <f>HLOOKUP(L$20,$S$18:$AW55,ROW($S55)-ROW($S$18)+1,FALSE)</f>
        <v>811</v>
      </c>
      <c r="M55" s="65">
        <f>HLOOKUP(M$20,$S$18:$AW55,ROW($S55)-ROW($S$18)+1,FALSE)</f>
        <v>767</v>
      </c>
      <c r="N55" s="66">
        <f t="shared" si="5"/>
        <v>-5.4254007398273685E-2</v>
      </c>
      <c r="O55" s="31">
        <f>IF(ISERROR(SUMIF($B$21:$B$672,$B55,$M$21:$M$672)/SUMIF($B$21:$B$672,$B55,$L$21:$L$672)-1),"-",SUMIF($B$21:$B$672,$B55,$M$21:$M$672)/SUMIF($B$21:$B$672,$B55,$L$21:$L$672)-1)</f>
        <v>-5.4254007398273685E-2</v>
      </c>
      <c r="P55" s="31">
        <f>IF(ISERROR(SUMIF($J$21:$J$672,$J55,$M$21:$M$672)/SUMIF($J$21:$J$672,$J55,$L$21:$L$672)-1),"-",SUMIF($J$21:$J$672,$J55,$M$21:$M$672)/SUMIF($J$21:$J$672,$J55,$L$21:$L$672)-1)</f>
        <v>0.10900716479017403</v>
      </c>
      <c r="Q55" s="31">
        <f>IF(ISERROR(SUMIF($K$21:$K$672,$K55,$M$21:$M$672)/SUMIF($K$21:$K$672,$K55,$L$21:$L$672)-1),"-",SUMIF($K$21:$K$672,$K55,$M$21:$M$672)/SUMIF($K$21:$K$672,$K55,$L$21:$L$672)-1)</f>
        <v>-3.0916047319583084E-2</v>
      </c>
      <c r="R55" s="31">
        <f>IF(ISERROR(SUMIF($I$21:$I$672,$I55,$M$21:$M$672)/SUMIF($I$21:$I$672,$I55,$L$21:$L$672)-1),"-",SUMIF($I$21:$I$672,$I55,$M$21:$M$672)/SUMIF($I$21:$I$672,$I55,$L$21:$L$672)-1)</f>
        <v>0.10900716479017403</v>
      </c>
      <c r="S55" s="46">
        <v>693</v>
      </c>
      <c r="T55" s="46">
        <v>726</v>
      </c>
      <c r="U55" s="46">
        <v>780</v>
      </c>
      <c r="V55" s="46">
        <v>808</v>
      </c>
      <c r="W55" s="46">
        <v>796</v>
      </c>
      <c r="X55" s="46">
        <v>811</v>
      </c>
      <c r="Y55" s="46">
        <v>807</v>
      </c>
      <c r="Z55" s="46">
        <v>773</v>
      </c>
      <c r="AA55" s="46">
        <v>739</v>
      </c>
      <c r="AB55" s="46">
        <v>751</v>
      </c>
      <c r="AC55" s="46">
        <v>767</v>
      </c>
      <c r="AD55" s="46">
        <v>789</v>
      </c>
      <c r="AE55" s="46">
        <v>803</v>
      </c>
      <c r="AF55" s="46">
        <v>821</v>
      </c>
      <c r="AG55" s="46">
        <v>834</v>
      </c>
      <c r="AH55" s="46">
        <v>842</v>
      </c>
      <c r="AI55" s="46">
        <v>849</v>
      </c>
      <c r="AJ55" s="46">
        <v>854</v>
      </c>
      <c r="AK55" s="46">
        <v>858</v>
      </c>
      <c r="AL55" s="46">
        <v>866</v>
      </c>
      <c r="AM55" s="46">
        <v>870</v>
      </c>
      <c r="AN55" s="46">
        <v>881</v>
      </c>
      <c r="AO55" s="46">
        <v>898</v>
      </c>
      <c r="AP55" s="46">
        <v>917</v>
      </c>
      <c r="AQ55" s="46">
        <v>933</v>
      </c>
      <c r="AR55" s="47">
        <v>949</v>
      </c>
      <c r="AS55" s="80">
        <f>IF(COUNTIF(B$20:B55,B55)=1,1,"-")</f>
        <v>1</v>
      </c>
      <c r="AT55" s="80">
        <f>IF(COUNTIF(J$20:J55,J55)=1,1,"-")</f>
        <v>1</v>
      </c>
      <c r="AU55" s="80" t="str">
        <f>IF(COUNTIF(K$20:K55,K55)=1,1,"-")</f>
        <v>-</v>
      </c>
      <c r="AV55" s="80">
        <f>IF(COUNTIF(I$20:I55,I55)=1,1,"-")</f>
        <v>1</v>
      </c>
      <c r="AW55" s="48" t="s">
        <v>241</v>
      </c>
      <c r="AZ55"/>
      <c r="BA55"/>
      <c r="BB55"/>
      <c r="BC55"/>
      <c r="BD55"/>
    </row>
    <row r="56" spans="1:56" ht="15.75" customHeight="1" x14ac:dyDescent="0.2">
      <c r="A56" s="93" t="s">
        <v>1798</v>
      </c>
      <c r="B56" s="95" t="s">
        <v>1865</v>
      </c>
      <c r="C56" s="94" t="s">
        <v>1866</v>
      </c>
      <c r="D56" s="94" t="s">
        <v>168</v>
      </c>
      <c r="E56" s="94" t="s">
        <v>168</v>
      </c>
      <c r="F56" s="94" t="s">
        <v>384</v>
      </c>
      <c r="G56" s="96" t="s">
        <v>571</v>
      </c>
      <c r="H56" s="96" t="s">
        <v>572</v>
      </c>
      <c r="I56" s="96" t="s">
        <v>168</v>
      </c>
      <c r="J56" s="96" t="s">
        <v>168</v>
      </c>
      <c r="K56" s="96" t="s">
        <v>384</v>
      </c>
      <c r="L56" s="65">
        <f>HLOOKUP(L$20,$S$18:$AW56,ROW($S56)-ROW($S$18)+1,FALSE)</f>
        <v>1782</v>
      </c>
      <c r="M56" s="65">
        <f>HLOOKUP(M$20,$S$18:$AW56,ROW($S56)-ROW($S$18)+1,FALSE)</f>
        <v>1633</v>
      </c>
      <c r="N56" s="66">
        <f t="shared" si="5"/>
        <v>-8.3613916947250289E-2</v>
      </c>
      <c r="O56" s="31">
        <f>IF(ISERROR(SUMIF($B$21:$B$672,$B56,$M$21:$M$672)/SUMIF($B$21:$B$672,$B56,$L$21:$L$672)-1),"-",SUMIF($B$21:$B$672,$B56,$M$21:$M$672)/SUMIF($B$21:$B$672,$B56,$L$21:$L$672)-1)</f>
        <v>-8.3613916947250289E-2</v>
      </c>
      <c r="P56" s="31">
        <f>IF(ISERROR(SUMIF($J$21:$J$672,$J56,$M$21:$M$672)/SUMIF($J$21:$J$672,$J56,$L$21:$L$672)-1),"-",SUMIF($J$21:$J$672,$J56,$M$21:$M$672)/SUMIF($J$21:$J$672,$J56,$L$21:$L$672)-1)</f>
        <v>-7.0106985525487775E-2</v>
      </c>
      <c r="Q56" s="31">
        <f>IF(ISERROR(SUMIF($K$21:$K$672,$K56,$M$21:$M$672)/SUMIF($K$21:$K$672,$K56,$L$21:$L$672)-1),"-",SUMIF($K$21:$K$672,$K56,$M$21:$M$672)/SUMIF($K$21:$K$672,$K56,$L$21:$L$672)-1)</f>
        <v>-2.2365450582957913E-2</v>
      </c>
      <c r="R56" s="31">
        <f>IF(ISERROR(SUMIF($I$21:$I$672,$I56,$M$21:$M$672)/SUMIF($I$21:$I$672,$I56,$L$21:$L$672)-1),"-",SUMIF($I$21:$I$672,$I56,$M$21:$M$672)/SUMIF($I$21:$I$672,$I56,$L$21:$L$672)-1)</f>
        <v>-7.0106985525487775E-2</v>
      </c>
      <c r="S56" s="46">
        <v>1740</v>
      </c>
      <c r="T56" s="46">
        <v>1690</v>
      </c>
      <c r="U56" s="46">
        <v>1687</v>
      </c>
      <c r="V56" s="46">
        <v>1697</v>
      </c>
      <c r="W56" s="46">
        <v>1770</v>
      </c>
      <c r="X56" s="46">
        <v>1782</v>
      </c>
      <c r="Y56" s="46">
        <v>1747</v>
      </c>
      <c r="Z56" s="46">
        <v>1726</v>
      </c>
      <c r="AA56" s="46">
        <v>1680</v>
      </c>
      <c r="AB56" s="46">
        <v>1645</v>
      </c>
      <c r="AC56" s="46">
        <v>1633</v>
      </c>
      <c r="AD56" s="46">
        <v>1629</v>
      </c>
      <c r="AE56" s="46">
        <v>1610</v>
      </c>
      <c r="AF56" s="46">
        <v>1587</v>
      </c>
      <c r="AG56" s="46">
        <v>1552</v>
      </c>
      <c r="AH56" s="46">
        <v>1519</v>
      </c>
      <c r="AI56" s="46">
        <v>1504</v>
      </c>
      <c r="AJ56" s="46">
        <v>1489</v>
      </c>
      <c r="AK56" s="46">
        <v>1478</v>
      </c>
      <c r="AL56" s="46">
        <v>1482</v>
      </c>
      <c r="AM56" s="46">
        <v>1488</v>
      </c>
      <c r="AN56" s="46">
        <v>1491</v>
      </c>
      <c r="AO56" s="46">
        <v>1503</v>
      </c>
      <c r="AP56" s="46">
        <v>1504</v>
      </c>
      <c r="AQ56" s="46">
        <v>1519</v>
      </c>
      <c r="AR56" s="47">
        <v>1542</v>
      </c>
      <c r="AS56" s="80">
        <f>IF(COUNTIF(B$20:B56,B56)=1,1,"-")</f>
        <v>1</v>
      </c>
      <c r="AT56" s="80">
        <f>IF(COUNTIF(J$20:J56,J56)=1,1,"-")</f>
        <v>1</v>
      </c>
      <c r="AU56" s="80" t="str">
        <f>IF(COUNTIF(K$20:K56,K56)=1,1,"-")</f>
        <v>-</v>
      </c>
      <c r="AV56" s="80">
        <f>IF(COUNTIF(I$20:I56,I56)=1,1,"-")</f>
        <v>1</v>
      </c>
      <c r="AW56" s="48" t="s">
        <v>241</v>
      </c>
      <c r="AZ56"/>
      <c r="BA56"/>
      <c r="BB56"/>
      <c r="BC56"/>
      <c r="BD56"/>
    </row>
    <row r="57" spans="1:56" ht="15.75" customHeight="1" x14ac:dyDescent="0.2">
      <c r="A57" s="93" t="s">
        <v>1798</v>
      </c>
      <c r="B57" s="95" t="s">
        <v>1867</v>
      </c>
      <c r="C57" s="94" t="s">
        <v>1868</v>
      </c>
      <c r="D57" s="94" t="s">
        <v>216</v>
      </c>
      <c r="E57" s="94" t="s">
        <v>216</v>
      </c>
      <c r="F57" s="94" t="s">
        <v>386</v>
      </c>
      <c r="G57" s="96" t="s">
        <v>573</v>
      </c>
      <c r="H57" s="96" t="s">
        <v>574</v>
      </c>
      <c r="I57" s="96" t="s">
        <v>216</v>
      </c>
      <c r="J57" s="96" t="s">
        <v>216</v>
      </c>
      <c r="K57" s="96" t="s">
        <v>386</v>
      </c>
      <c r="L57" s="65">
        <f>HLOOKUP(L$20,$S$18:$AW57,ROW($S57)-ROW($S$18)+1,FALSE)</f>
        <v>2958</v>
      </c>
      <c r="M57" s="65">
        <f>HLOOKUP(M$20,$S$18:$AW57,ROW($S57)-ROW($S$18)+1,FALSE)</f>
        <v>2755</v>
      </c>
      <c r="N57" s="66">
        <f t="shared" si="5"/>
        <v>-6.8627450980392135E-2</v>
      </c>
      <c r="O57" s="31">
        <f>IF(ISERROR(SUMIF($B$21:$B$672,$B57,$M$21:$M$672)/SUMIF($B$21:$B$672,$B57,$L$21:$L$672)-1),"-",SUMIF($B$21:$B$672,$B57,$M$21:$M$672)/SUMIF($B$21:$B$672,$B57,$L$21:$L$672)-1)</f>
        <v>-6.8627450980392135E-2</v>
      </c>
      <c r="P57" s="31">
        <f>IF(ISERROR(SUMIF($J$21:$J$672,$J57,$M$21:$M$672)/SUMIF($J$21:$J$672,$J57,$L$21:$L$672)-1),"-",SUMIF($J$21:$J$672,$J57,$M$21:$M$672)/SUMIF($J$21:$J$672,$J57,$L$21:$L$672)-1)</f>
        <v>-6.8627450980392135E-2</v>
      </c>
      <c r="Q57" s="31">
        <f>IF(ISERROR(SUMIF($K$21:$K$672,$K57,$M$21:$M$672)/SUMIF($K$21:$K$672,$K57,$L$21:$L$672)-1),"-",SUMIF($K$21:$K$672,$K57,$M$21:$M$672)/SUMIF($K$21:$K$672,$K57,$L$21:$L$672)-1)</f>
        <v>-6.9526650567419579E-2</v>
      </c>
      <c r="R57" s="31">
        <f>IF(ISERROR(SUMIF($I$21:$I$672,$I57,$M$21:$M$672)/SUMIF($I$21:$I$672,$I57,$L$21:$L$672)-1),"-",SUMIF($I$21:$I$672,$I57,$M$21:$M$672)/SUMIF($I$21:$I$672,$I57,$L$21:$L$672)-1)</f>
        <v>-6.8627450980392135E-2</v>
      </c>
      <c r="S57" s="46">
        <v>2656</v>
      </c>
      <c r="T57" s="46">
        <v>2765</v>
      </c>
      <c r="U57" s="46">
        <v>2826</v>
      </c>
      <c r="V57" s="46">
        <v>2819</v>
      </c>
      <c r="W57" s="46">
        <v>2921</v>
      </c>
      <c r="X57" s="46">
        <v>2958</v>
      </c>
      <c r="Y57" s="46">
        <v>2979</v>
      </c>
      <c r="Z57" s="46">
        <v>2934</v>
      </c>
      <c r="AA57" s="46">
        <v>2882</v>
      </c>
      <c r="AB57" s="46">
        <v>2825</v>
      </c>
      <c r="AC57" s="46">
        <v>2755</v>
      </c>
      <c r="AD57" s="46">
        <v>2721</v>
      </c>
      <c r="AE57" s="46">
        <v>2707</v>
      </c>
      <c r="AF57" s="46">
        <v>2699</v>
      </c>
      <c r="AG57" s="46">
        <v>2681</v>
      </c>
      <c r="AH57" s="46">
        <v>2655</v>
      </c>
      <c r="AI57" s="46">
        <v>2632</v>
      </c>
      <c r="AJ57" s="46">
        <v>2618</v>
      </c>
      <c r="AK57" s="46">
        <v>2629</v>
      </c>
      <c r="AL57" s="46">
        <v>2649</v>
      </c>
      <c r="AM57" s="46">
        <v>2693</v>
      </c>
      <c r="AN57" s="46">
        <v>2733</v>
      </c>
      <c r="AO57" s="46">
        <v>2798</v>
      </c>
      <c r="AP57" s="46">
        <v>2851</v>
      </c>
      <c r="AQ57" s="46">
        <v>2902</v>
      </c>
      <c r="AR57" s="47">
        <v>2929</v>
      </c>
      <c r="AS57" s="80">
        <f>IF(COUNTIF(B$20:B57,B57)=1,1,"-")</f>
        <v>1</v>
      </c>
      <c r="AT57" s="80">
        <f>IF(COUNTIF(J$20:J57,J57)=1,1,"-")</f>
        <v>1</v>
      </c>
      <c r="AU57" s="80" t="str">
        <f>IF(COUNTIF(K$20:K57,K57)=1,1,"-")</f>
        <v>-</v>
      </c>
      <c r="AV57" s="80">
        <f>IF(COUNTIF(I$20:I57,I57)=1,1,"-")</f>
        <v>1</v>
      </c>
      <c r="AW57" s="48" t="s">
        <v>241</v>
      </c>
      <c r="AZ57"/>
      <c r="BA57"/>
      <c r="BB57"/>
      <c r="BC57"/>
      <c r="BD57"/>
    </row>
    <row r="58" spans="1:56" ht="15.75" customHeight="1" x14ac:dyDescent="0.2">
      <c r="A58" s="93" t="s">
        <v>1798</v>
      </c>
      <c r="B58" s="95" t="s">
        <v>1869</v>
      </c>
      <c r="C58" s="94" t="s">
        <v>1870</v>
      </c>
      <c r="D58" s="94" t="s">
        <v>31</v>
      </c>
      <c r="E58" s="94" t="s">
        <v>31</v>
      </c>
      <c r="F58" s="94" t="s">
        <v>391</v>
      </c>
      <c r="G58" s="96" t="s">
        <v>575</v>
      </c>
      <c r="H58" s="96" t="s">
        <v>576</v>
      </c>
      <c r="I58" s="96" t="s">
        <v>31</v>
      </c>
      <c r="J58" s="96" t="s">
        <v>31</v>
      </c>
      <c r="K58" s="96" t="s">
        <v>391</v>
      </c>
      <c r="L58" s="65">
        <f>HLOOKUP(L$20,$S$18:$AW58,ROW($S58)-ROW($S$18)+1,FALSE)</f>
        <v>3447</v>
      </c>
      <c r="M58" s="65">
        <f>HLOOKUP(M$20,$S$18:$AW58,ROW($S58)-ROW($S$18)+1,FALSE)</f>
        <v>3269</v>
      </c>
      <c r="N58" s="66">
        <f t="shared" si="5"/>
        <v>-5.1639106469393625E-2</v>
      </c>
      <c r="O58" s="31">
        <f>IF(ISERROR(SUMIF($B$21:$B$672,$B58,$M$21:$M$672)/SUMIF($B$21:$B$672,$B58,$L$21:$L$672)-1),"-",SUMIF($B$21:$B$672,$B58,$M$21:$M$672)/SUMIF($B$21:$B$672,$B58,$L$21:$L$672)-1)</f>
        <v>-5.1639106469393625E-2</v>
      </c>
      <c r="P58" s="31">
        <f>IF(ISERROR(SUMIF($J$21:$J$672,$J58,$M$21:$M$672)/SUMIF($J$21:$J$672,$J58,$L$21:$L$672)-1),"-",SUMIF($J$21:$J$672,$J58,$M$21:$M$672)/SUMIF($J$21:$J$672,$J58,$L$21:$L$672)-1)</f>
        <v>-4.0616538221203924E-2</v>
      </c>
      <c r="Q58" s="31">
        <f>IF(ISERROR(SUMIF($K$21:$K$672,$K58,$M$21:$M$672)/SUMIF($K$21:$K$672,$K58,$L$21:$L$672)-1),"-",SUMIF($K$21:$K$672,$K58,$M$21:$M$672)/SUMIF($K$21:$K$672,$K58,$L$21:$L$672)-1)</f>
        <v>-3.0916047319583084E-2</v>
      </c>
      <c r="R58" s="31">
        <f>IF(ISERROR(SUMIF($I$21:$I$672,$I58,$M$21:$M$672)/SUMIF($I$21:$I$672,$I58,$L$21:$L$672)-1),"-",SUMIF($I$21:$I$672,$I58,$M$21:$M$672)/SUMIF($I$21:$I$672,$I58,$L$21:$L$672)-1)</f>
        <v>-4.0616538221203924E-2</v>
      </c>
      <c r="S58" s="46">
        <v>3026</v>
      </c>
      <c r="T58" s="46">
        <v>3186</v>
      </c>
      <c r="U58" s="46">
        <v>3375</v>
      </c>
      <c r="V58" s="46">
        <v>3513</v>
      </c>
      <c r="W58" s="46">
        <v>3552</v>
      </c>
      <c r="X58" s="46">
        <v>3447</v>
      </c>
      <c r="Y58" s="46">
        <v>3368</v>
      </c>
      <c r="Z58" s="46">
        <v>3292</v>
      </c>
      <c r="AA58" s="46">
        <v>3256</v>
      </c>
      <c r="AB58" s="46">
        <v>3260</v>
      </c>
      <c r="AC58" s="46">
        <v>3269</v>
      </c>
      <c r="AD58" s="46">
        <v>3294</v>
      </c>
      <c r="AE58" s="46">
        <v>3309</v>
      </c>
      <c r="AF58" s="46">
        <v>3309</v>
      </c>
      <c r="AG58" s="46">
        <v>3284</v>
      </c>
      <c r="AH58" s="46">
        <v>3244</v>
      </c>
      <c r="AI58" s="46">
        <v>3198</v>
      </c>
      <c r="AJ58" s="46">
        <v>3126</v>
      </c>
      <c r="AK58" s="46">
        <v>3086</v>
      </c>
      <c r="AL58" s="46">
        <v>3086</v>
      </c>
      <c r="AM58" s="46">
        <v>3082</v>
      </c>
      <c r="AN58" s="46">
        <v>3101</v>
      </c>
      <c r="AO58" s="46">
        <v>3138</v>
      </c>
      <c r="AP58" s="46">
        <v>3177</v>
      </c>
      <c r="AQ58" s="46">
        <v>3205</v>
      </c>
      <c r="AR58" s="47">
        <v>3221</v>
      </c>
      <c r="AS58" s="80">
        <f>IF(COUNTIF(B$20:B58,B58)=1,1,"-")</f>
        <v>1</v>
      </c>
      <c r="AT58" s="80">
        <f>IF(COUNTIF(J$20:J58,J58)=1,1,"-")</f>
        <v>1</v>
      </c>
      <c r="AU58" s="80" t="str">
        <f>IF(COUNTIF(K$20:K58,K58)=1,1,"-")</f>
        <v>-</v>
      </c>
      <c r="AV58" s="80">
        <f>IF(COUNTIF(I$20:I58,I58)=1,1,"-")</f>
        <v>1</v>
      </c>
      <c r="AW58" s="48" t="s">
        <v>241</v>
      </c>
      <c r="AZ58"/>
      <c r="BA58"/>
      <c r="BB58"/>
      <c r="BC58"/>
      <c r="BD58"/>
    </row>
    <row r="59" spans="1:56" ht="15.75" customHeight="1" x14ac:dyDescent="0.2">
      <c r="A59" s="93" t="s">
        <v>1798</v>
      </c>
      <c r="B59" s="95" t="s">
        <v>1809</v>
      </c>
      <c r="C59" s="94" t="s">
        <v>1810</v>
      </c>
      <c r="D59" s="94" t="s">
        <v>303</v>
      </c>
      <c r="E59" s="94" t="s">
        <v>164</v>
      </c>
      <c r="F59" s="94" t="s">
        <v>384</v>
      </c>
      <c r="G59" s="96" t="s">
        <v>577</v>
      </c>
      <c r="H59" s="96" t="s">
        <v>578</v>
      </c>
      <c r="I59" s="96" t="s">
        <v>325</v>
      </c>
      <c r="J59" s="96" t="s">
        <v>164</v>
      </c>
      <c r="K59" s="96" t="s">
        <v>384</v>
      </c>
      <c r="L59" s="65">
        <f>HLOOKUP(L$20,$S$18:$AW59,ROW($S59)-ROW($S$18)+1,FALSE)</f>
        <v>2177</v>
      </c>
      <c r="M59" s="65">
        <f>HLOOKUP(M$20,$S$18:$AW59,ROW($S59)-ROW($S$18)+1,FALSE)</f>
        <v>2410</v>
      </c>
      <c r="N59" s="66">
        <f t="shared" si="5"/>
        <v>0.10702802021129987</v>
      </c>
      <c r="O59" s="31">
        <f>IF(ISERROR(SUMIF($B$21:$B$672,$B59,$M$21:$M$672)/SUMIF($B$21:$B$672,$B59,$L$21:$L$672)-1),"-",SUMIF($B$21:$B$672,$B59,$M$21:$M$672)/SUMIF($B$21:$B$672,$B59,$L$21:$L$672)-1)</f>
        <v>0.12235494880546072</v>
      </c>
      <c r="P59" s="31">
        <f>IF(ISERROR(SUMIF($J$21:$J$672,$J59,$M$21:$M$672)/SUMIF($J$21:$J$672,$J59,$L$21:$L$672)-1),"-",SUMIF($J$21:$J$672,$J59,$M$21:$M$672)/SUMIF($J$21:$J$672,$J59,$L$21:$L$672)-1)</f>
        <v>0.12235494880546072</v>
      </c>
      <c r="Q59" s="31">
        <f>IF(ISERROR(SUMIF($K$21:$K$672,$K59,$M$21:$M$672)/SUMIF($K$21:$K$672,$K59,$L$21:$L$672)-1),"-",SUMIF($K$21:$K$672,$K59,$M$21:$M$672)/SUMIF($K$21:$K$672,$K59,$L$21:$L$672)-1)</f>
        <v>-2.2365450582957913E-2</v>
      </c>
      <c r="R59" s="31">
        <f>IF(ISERROR(SUMIF($I$21:$I$672,$I59,$M$21:$M$672)/SUMIF($I$21:$I$672,$I59,$L$21:$L$672)-1),"-",SUMIF($I$21:$I$672,$I59,$M$21:$M$672)/SUMIF($I$21:$I$672,$I59,$L$21:$L$672)-1)</f>
        <v>0.10702802021129987</v>
      </c>
      <c r="S59" s="46">
        <v>1821</v>
      </c>
      <c r="T59" s="46">
        <v>1901</v>
      </c>
      <c r="U59" s="46">
        <v>1988</v>
      </c>
      <c r="V59" s="46">
        <v>2070</v>
      </c>
      <c r="W59" s="46">
        <v>2100</v>
      </c>
      <c r="X59" s="46">
        <v>2177</v>
      </c>
      <c r="Y59" s="46">
        <v>2228</v>
      </c>
      <c r="Z59" s="46">
        <v>2256</v>
      </c>
      <c r="AA59" s="46">
        <v>2297</v>
      </c>
      <c r="AB59" s="46">
        <v>2355</v>
      </c>
      <c r="AC59" s="46">
        <v>2410</v>
      </c>
      <c r="AD59" s="46">
        <v>2488</v>
      </c>
      <c r="AE59" s="46">
        <v>2488</v>
      </c>
      <c r="AF59" s="46">
        <v>2472</v>
      </c>
      <c r="AG59" s="46">
        <v>2473</v>
      </c>
      <c r="AH59" s="46">
        <v>2472</v>
      </c>
      <c r="AI59" s="46">
        <v>2487</v>
      </c>
      <c r="AJ59" s="46">
        <v>2430</v>
      </c>
      <c r="AK59" s="46">
        <v>2410</v>
      </c>
      <c r="AL59" s="46">
        <v>2395</v>
      </c>
      <c r="AM59" s="46">
        <v>2391</v>
      </c>
      <c r="AN59" s="46">
        <v>2411</v>
      </c>
      <c r="AO59" s="46">
        <v>2439</v>
      </c>
      <c r="AP59" s="46">
        <v>2481</v>
      </c>
      <c r="AQ59" s="46">
        <v>2517</v>
      </c>
      <c r="AR59" s="47">
        <v>2550</v>
      </c>
      <c r="AS59" s="80" t="str">
        <f>IF(COUNTIF(B$20:B59,B59)=1,1,"-")</f>
        <v>-</v>
      </c>
      <c r="AT59" s="80" t="str">
        <f>IF(COUNTIF(J$20:J59,J59)=1,1,"-")</f>
        <v>-</v>
      </c>
      <c r="AU59" s="80" t="str">
        <f>IF(COUNTIF(K$20:K59,K59)=1,1,"-")</f>
        <v>-</v>
      </c>
      <c r="AV59" s="80">
        <f>IF(COUNTIF(I$20:I59,I59)=1,1,"-")</f>
        <v>1</v>
      </c>
      <c r="AW59" s="48" t="s">
        <v>241</v>
      </c>
      <c r="AZ59"/>
      <c r="BA59"/>
      <c r="BB59"/>
      <c r="BC59"/>
      <c r="BD59"/>
    </row>
    <row r="60" spans="1:56" ht="15.75" customHeight="1" x14ac:dyDescent="0.2">
      <c r="A60" s="93" t="s">
        <v>1798</v>
      </c>
      <c r="B60" s="95" t="s">
        <v>1871</v>
      </c>
      <c r="C60" s="94" t="s">
        <v>1872</v>
      </c>
      <c r="D60" s="94" t="s">
        <v>168</v>
      </c>
      <c r="E60" s="94" t="s">
        <v>168</v>
      </c>
      <c r="F60" s="94" t="s">
        <v>384</v>
      </c>
      <c r="G60" s="96" t="s">
        <v>579</v>
      </c>
      <c r="H60" s="96" t="s">
        <v>580</v>
      </c>
      <c r="I60" s="96" t="s">
        <v>168</v>
      </c>
      <c r="J60" s="96" t="s">
        <v>168</v>
      </c>
      <c r="K60" s="96" t="s">
        <v>384</v>
      </c>
      <c r="L60" s="65">
        <f>HLOOKUP(L$20,$S$18:$AW60,ROW($S60)-ROW($S$18)+1,FALSE)</f>
        <v>3592</v>
      </c>
      <c r="M60" s="65">
        <f>HLOOKUP(M$20,$S$18:$AW60,ROW($S60)-ROW($S$18)+1,FALSE)</f>
        <v>3328</v>
      </c>
      <c r="N60" s="66">
        <f t="shared" si="5"/>
        <v>-7.3496659242761719E-2</v>
      </c>
      <c r="O60" s="31">
        <f>IF(ISERROR(SUMIF($B$21:$B$672,$B60,$M$21:$M$672)/SUMIF($B$21:$B$672,$B60,$L$21:$L$672)-1),"-",SUMIF($B$21:$B$672,$B60,$M$21:$M$672)/SUMIF($B$21:$B$672,$B60,$L$21:$L$672)-1)</f>
        <v>-7.4764440802949639E-2</v>
      </c>
      <c r="P60" s="31">
        <f>IF(ISERROR(SUMIF($J$21:$J$672,$J60,$M$21:$M$672)/SUMIF($J$21:$J$672,$J60,$L$21:$L$672)-1),"-",SUMIF($J$21:$J$672,$J60,$M$21:$M$672)/SUMIF($J$21:$J$672,$J60,$L$21:$L$672)-1)</f>
        <v>-7.0106985525487775E-2</v>
      </c>
      <c r="Q60" s="31">
        <f>IF(ISERROR(SUMIF($K$21:$K$672,$K60,$M$21:$M$672)/SUMIF($K$21:$K$672,$K60,$L$21:$L$672)-1),"-",SUMIF($K$21:$K$672,$K60,$M$21:$M$672)/SUMIF($K$21:$K$672,$K60,$L$21:$L$672)-1)</f>
        <v>-2.2365450582957913E-2</v>
      </c>
      <c r="R60" s="31">
        <f>IF(ISERROR(SUMIF($I$21:$I$672,$I60,$M$21:$M$672)/SUMIF($I$21:$I$672,$I60,$L$21:$L$672)-1),"-",SUMIF($I$21:$I$672,$I60,$M$21:$M$672)/SUMIF($I$21:$I$672,$I60,$L$21:$L$672)-1)</f>
        <v>-7.0106985525487775E-2</v>
      </c>
      <c r="S60" s="46">
        <v>3207</v>
      </c>
      <c r="T60" s="46">
        <v>3342</v>
      </c>
      <c r="U60" s="46">
        <v>3482</v>
      </c>
      <c r="V60" s="46">
        <v>3545</v>
      </c>
      <c r="W60" s="46">
        <v>3587</v>
      </c>
      <c r="X60" s="46">
        <v>3592</v>
      </c>
      <c r="Y60" s="46">
        <v>3590</v>
      </c>
      <c r="Z60" s="46">
        <v>3497</v>
      </c>
      <c r="AA60" s="46">
        <v>3424</v>
      </c>
      <c r="AB60" s="46">
        <v>3358</v>
      </c>
      <c r="AC60" s="46">
        <v>3328</v>
      </c>
      <c r="AD60" s="46">
        <v>3302</v>
      </c>
      <c r="AE60" s="46">
        <v>3274</v>
      </c>
      <c r="AF60" s="46">
        <v>3252</v>
      </c>
      <c r="AG60" s="46">
        <v>3219</v>
      </c>
      <c r="AH60" s="46">
        <v>3167</v>
      </c>
      <c r="AI60" s="46">
        <v>3116</v>
      </c>
      <c r="AJ60" s="46">
        <v>3062</v>
      </c>
      <c r="AK60" s="46">
        <v>3028</v>
      </c>
      <c r="AL60" s="46">
        <v>3021</v>
      </c>
      <c r="AM60" s="46">
        <v>3018</v>
      </c>
      <c r="AN60" s="46">
        <v>3028</v>
      </c>
      <c r="AO60" s="46">
        <v>3054</v>
      </c>
      <c r="AP60" s="46">
        <v>3082</v>
      </c>
      <c r="AQ60" s="46">
        <v>3109</v>
      </c>
      <c r="AR60" s="47">
        <v>3130</v>
      </c>
      <c r="AS60" s="80">
        <f>IF(COUNTIF(B$20:B60,B60)=1,1,"-")</f>
        <v>1</v>
      </c>
      <c r="AT60" s="80" t="str">
        <f>IF(COUNTIF(J$20:J60,J60)=1,1,"-")</f>
        <v>-</v>
      </c>
      <c r="AU60" s="80" t="str">
        <f>IF(COUNTIF(K$20:K60,K60)=1,1,"-")</f>
        <v>-</v>
      </c>
      <c r="AV60" s="80" t="str">
        <f>IF(COUNTIF(I$20:I60,I60)=1,1,"-")</f>
        <v>-</v>
      </c>
      <c r="AW60" s="48" t="s">
        <v>241</v>
      </c>
      <c r="AZ60"/>
      <c r="BA60"/>
      <c r="BB60"/>
      <c r="BC60"/>
      <c r="BD60"/>
    </row>
    <row r="61" spans="1:56" ht="15.75" customHeight="1" x14ac:dyDescent="0.2">
      <c r="A61" s="93" t="s">
        <v>1798</v>
      </c>
      <c r="B61" s="95" t="s">
        <v>1873</v>
      </c>
      <c r="C61" s="94" t="s">
        <v>1874</v>
      </c>
      <c r="D61" s="94" t="s">
        <v>101</v>
      </c>
      <c r="E61" s="94" t="s">
        <v>101</v>
      </c>
      <c r="F61" s="94" t="s">
        <v>395</v>
      </c>
      <c r="G61" s="96" t="s">
        <v>581</v>
      </c>
      <c r="H61" s="96" t="s">
        <v>582</v>
      </c>
      <c r="I61" s="96" t="s">
        <v>100</v>
      </c>
      <c r="J61" s="96" t="s">
        <v>100</v>
      </c>
      <c r="K61" s="96" t="s">
        <v>395</v>
      </c>
      <c r="L61" s="65">
        <f>HLOOKUP(L$20,$S$18:$AW61,ROW($S61)-ROW($S$18)+1,FALSE)</f>
        <v>375</v>
      </c>
      <c r="M61" s="65">
        <f>HLOOKUP(M$20,$S$18:$AW61,ROW($S61)-ROW($S$18)+1,FALSE)</f>
        <v>329</v>
      </c>
      <c r="N61" s="66">
        <f t="shared" si="5"/>
        <v>-0.1226666666666667</v>
      </c>
      <c r="O61" s="31">
        <f>IF(ISERROR(SUMIF($B$21:$B$672,$B61,$M$21:$M$672)/SUMIF($B$21:$B$672,$B61,$L$21:$L$672)-1),"-",SUMIF($B$21:$B$672,$B61,$M$21:$M$672)/SUMIF($B$21:$B$672,$B61,$L$21:$L$672)-1)</f>
        <v>-7.675675675675675E-2</v>
      </c>
      <c r="P61" s="31">
        <f>IF(ISERROR(SUMIF($J$21:$J$672,$J61,$M$21:$M$672)/SUMIF($J$21:$J$672,$J61,$L$21:$L$672)-1),"-",SUMIF($J$21:$J$672,$J61,$M$21:$M$672)/SUMIF($J$21:$J$672,$J61,$L$21:$L$672)-1)</f>
        <v>-0.12835387962291511</v>
      </c>
      <c r="Q61" s="31">
        <f>IF(ISERROR(SUMIF($K$21:$K$672,$K61,$M$21:$M$672)/SUMIF($K$21:$K$672,$K61,$L$21:$L$672)-1),"-",SUMIF($K$21:$K$672,$K61,$M$21:$M$672)/SUMIF($K$21:$K$672,$K61,$L$21:$L$672)-1)</f>
        <v>-1.9312825455785054E-2</v>
      </c>
      <c r="R61" s="31">
        <f>IF(ISERROR(SUMIF($I$21:$I$672,$I61,$M$21:$M$672)/SUMIF($I$21:$I$672,$I61,$L$21:$L$672)-1),"-",SUMIF($I$21:$I$672,$I61,$M$21:$M$672)/SUMIF($I$21:$I$672,$I61,$L$21:$L$672)-1)</f>
        <v>-0.12835387962291511</v>
      </c>
      <c r="S61" s="46">
        <v>357</v>
      </c>
      <c r="T61" s="46">
        <v>360</v>
      </c>
      <c r="U61" s="46">
        <v>364</v>
      </c>
      <c r="V61" s="46">
        <v>387</v>
      </c>
      <c r="W61" s="46">
        <v>388</v>
      </c>
      <c r="X61" s="46">
        <v>375</v>
      </c>
      <c r="Y61" s="46">
        <v>374</v>
      </c>
      <c r="Z61" s="46">
        <v>347</v>
      </c>
      <c r="AA61" s="46">
        <v>324</v>
      </c>
      <c r="AB61" s="46">
        <v>326</v>
      </c>
      <c r="AC61" s="46">
        <v>329</v>
      </c>
      <c r="AD61" s="46">
        <v>327</v>
      </c>
      <c r="AE61" s="46">
        <v>321</v>
      </c>
      <c r="AF61" s="46">
        <v>314</v>
      </c>
      <c r="AG61" s="46">
        <v>306</v>
      </c>
      <c r="AH61" s="46">
        <v>295</v>
      </c>
      <c r="AI61" s="46">
        <v>282</v>
      </c>
      <c r="AJ61" s="46">
        <v>275</v>
      </c>
      <c r="AK61" s="46">
        <v>270</v>
      </c>
      <c r="AL61" s="46">
        <v>269</v>
      </c>
      <c r="AM61" s="46">
        <v>273</v>
      </c>
      <c r="AN61" s="46">
        <v>276</v>
      </c>
      <c r="AO61" s="46">
        <v>279</v>
      </c>
      <c r="AP61" s="46">
        <v>283</v>
      </c>
      <c r="AQ61" s="46">
        <v>286</v>
      </c>
      <c r="AR61" s="47">
        <v>290</v>
      </c>
      <c r="AS61" s="80">
        <f>IF(COUNTIF(B$20:B61,B61)=1,1,"-")</f>
        <v>1</v>
      </c>
      <c r="AT61" s="80">
        <f>IF(COUNTIF(J$20:J61,J61)=1,1,"-")</f>
        <v>1</v>
      </c>
      <c r="AU61" s="80" t="str">
        <f>IF(COUNTIF(K$20:K61,K61)=1,1,"-")</f>
        <v>-</v>
      </c>
      <c r="AV61" s="80">
        <f>IF(COUNTIF(I$20:I61,I61)=1,1,"-")</f>
        <v>1</v>
      </c>
      <c r="AW61" s="48" t="s">
        <v>241</v>
      </c>
      <c r="AZ61"/>
      <c r="BA61"/>
      <c r="BB61"/>
      <c r="BC61"/>
      <c r="BD61"/>
    </row>
    <row r="62" spans="1:56" ht="15.75" customHeight="1" x14ac:dyDescent="0.2">
      <c r="A62" s="93" t="s">
        <v>1798</v>
      </c>
      <c r="B62" s="95" t="s">
        <v>1875</v>
      </c>
      <c r="C62" s="94" t="s">
        <v>1876</v>
      </c>
      <c r="D62" s="94" t="s">
        <v>131</v>
      </c>
      <c r="E62" s="94" t="s">
        <v>131</v>
      </c>
      <c r="F62" s="94" t="s">
        <v>391</v>
      </c>
      <c r="G62" s="96" t="s">
        <v>583</v>
      </c>
      <c r="H62" s="96" t="s">
        <v>584</v>
      </c>
      <c r="I62" s="96" t="s">
        <v>130</v>
      </c>
      <c r="J62" s="96" t="s">
        <v>130</v>
      </c>
      <c r="K62" s="96" t="s">
        <v>391</v>
      </c>
      <c r="L62" s="65">
        <f>HLOOKUP(L$20,$S$18:$AW62,ROW($S62)-ROW($S$18)+1,FALSE)</f>
        <v>1562</v>
      </c>
      <c r="M62" s="65">
        <f>HLOOKUP(M$20,$S$18:$AW62,ROW($S62)-ROW($S$18)+1,FALSE)</f>
        <v>1422</v>
      </c>
      <c r="N62" s="66">
        <f t="shared" si="5"/>
        <v>-8.9628681177976954E-2</v>
      </c>
      <c r="O62" s="31">
        <f>IF(ISERROR(SUMIF($B$21:$B$672,$B62,$M$21:$M$672)/SUMIF($B$21:$B$672,$B62,$L$21:$L$672)-1),"-",SUMIF($B$21:$B$672,$B62,$M$21:$M$672)/SUMIF($B$21:$B$672,$B62,$L$21:$L$672)-1)</f>
        <v>-9.8225010009342029E-2</v>
      </c>
      <c r="P62" s="31">
        <f>IF(ISERROR(SUMIF($J$21:$J$672,$J62,$M$21:$M$672)/SUMIF($J$21:$J$672,$J62,$L$21:$L$672)-1),"-",SUMIF($J$21:$J$672,$J62,$M$21:$M$672)/SUMIF($J$21:$J$672,$J62,$L$21:$L$672)-1)</f>
        <v>-9.7705802968960809E-2</v>
      </c>
      <c r="Q62" s="31">
        <f>IF(ISERROR(SUMIF($K$21:$K$672,$K62,$M$21:$M$672)/SUMIF($K$21:$K$672,$K62,$L$21:$L$672)-1),"-",SUMIF($K$21:$K$672,$K62,$M$21:$M$672)/SUMIF($K$21:$K$672,$K62,$L$21:$L$672)-1)</f>
        <v>-3.0916047319583084E-2</v>
      </c>
      <c r="R62" s="31">
        <f>IF(ISERROR(SUMIF($I$21:$I$672,$I62,$M$21:$M$672)/SUMIF($I$21:$I$672,$I62,$L$21:$L$672)-1),"-",SUMIF($I$21:$I$672,$I62,$M$21:$M$672)/SUMIF($I$21:$I$672,$I62,$L$21:$L$672)-1)</f>
        <v>-9.7705802968960809E-2</v>
      </c>
      <c r="S62" s="46">
        <v>1493</v>
      </c>
      <c r="T62" s="46">
        <v>1505</v>
      </c>
      <c r="U62" s="46">
        <v>1533</v>
      </c>
      <c r="V62" s="46">
        <v>1528</v>
      </c>
      <c r="W62" s="46">
        <v>1509</v>
      </c>
      <c r="X62" s="46">
        <v>1562</v>
      </c>
      <c r="Y62" s="46">
        <v>1532</v>
      </c>
      <c r="Z62" s="46">
        <v>1521</v>
      </c>
      <c r="AA62" s="46">
        <v>1502</v>
      </c>
      <c r="AB62" s="46">
        <v>1463</v>
      </c>
      <c r="AC62" s="46">
        <v>1422</v>
      </c>
      <c r="AD62" s="46">
        <v>1361</v>
      </c>
      <c r="AE62" s="46">
        <v>1323</v>
      </c>
      <c r="AF62" s="46">
        <v>1308</v>
      </c>
      <c r="AG62" s="46">
        <v>1292</v>
      </c>
      <c r="AH62" s="46">
        <v>1274</v>
      </c>
      <c r="AI62" s="46">
        <v>1258</v>
      </c>
      <c r="AJ62" s="46">
        <v>1248</v>
      </c>
      <c r="AK62" s="46">
        <v>1239</v>
      </c>
      <c r="AL62" s="46">
        <v>1248</v>
      </c>
      <c r="AM62" s="46">
        <v>1257</v>
      </c>
      <c r="AN62" s="46">
        <v>1276</v>
      </c>
      <c r="AO62" s="46">
        <v>1293</v>
      </c>
      <c r="AP62" s="46">
        <v>1310</v>
      </c>
      <c r="AQ62" s="46">
        <v>1337</v>
      </c>
      <c r="AR62" s="47">
        <v>1358</v>
      </c>
      <c r="AS62" s="80">
        <f>IF(COUNTIF(B$20:B62,B62)=1,1,"-")</f>
        <v>1</v>
      </c>
      <c r="AT62" s="80">
        <f>IF(COUNTIF(J$20:J62,J62)=1,1,"-")</f>
        <v>1</v>
      </c>
      <c r="AU62" s="80" t="str">
        <f>IF(COUNTIF(K$20:K62,K62)=1,1,"-")</f>
        <v>-</v>
      </c>
      <c r="AV62" s="80">
        <f>IF(COUNTIF(I$20:I62,I62)=1,1,"-")</f>
        <v>1</v>
      </c>
      <c r="AW62" s="48" t="s">
        <v>241</v>
      </c>
      <c r="AZ62"/>
      <c r="BA62"/>
      <c r="BB62"/>
      <c r="BC62"/>
      <c r="BD62"/>
    </row>
    <row r="63" spans="1:56" ht="15.75" customHeight="1" x14ac:dyDescent="0.2">
      <c r="A63" s="93" t="s">
        <v>1798</v>
      </c>
      <c r="B63" s="95" t="s">
        <v>1877</v>
      </c>
      <c r="C63" s="94" t="s">
        <v>1878</v>
      </c>
      <c r="D63" s="94" t="s">
        <v>359</v>
      </c>
      <c r="E63" s="94" t="s">
        <v>85</v>
      </c>
      <c r="F63" s="94" t="s">
        <v>390</v>
      </c>
      <c r="G63" s="96" t="s">
        <v>585</v>
      </c>
      <c r="H63" s="96" t="s">
        <v>586</v>
      </c>
      <c r="I63" s="96" t="s">
        <v>312</v>
      </c>
      <c r="J63" s="96" t="s">
        <v>382</v>
      </c>
      <c r="K63" s="96" t="s">
        <v>390</v>
      </c>
      <c r="L63" s="65">
        <f>HLOOKUP(L$20,$S$18:$AW63,ROW($S63)-ROW($S$18)+1,FALSE)</f>
        <v>238</v>
      </c>
      <c r="M63" s="65">
        <f>HLOOKUP(M$20,$S$18:$AW63,ROW($S63)-ROW($S$18)+1,FALSE)</f>
        <v>201</v>
      </c>
      <c r="N63" s="66">
        <f t="shared" si="5"/>
        <v>-0.15546218487394958</v>
      </c>
      <c r="O63" s="31">
        <f>IF(ISERROR(SUMIF($B$21:$B$672,$B63,$M$21:$M$672)/SUMIF($B$21:$B$672,$B63,$L$21:$L$672)-1),"-",SUMIF($B$21:$B$672,$B63,$M$21:$M$672)/SUMIF($B$21:$B$672,$B63,$L$21:$L$672)-1)</f>
        <v>-8.4411003997178491E-2</v>
      </c>
      <c r="P63" s="31">
        <f>IF(ISERROR(SUMIF($J$21:$J$672,$J63,$M$21:$M$672)/SUMIF($J$21:$J$672,$J63,$L$21:$L$672)-1),"-",SUMIF($J$21:$J$672,$J63,$M$21:$M$672)/SUMIF($J$21:$J$672,$J63,$L$21:$L$672)-1)</f>
        <v>-0.15546218487394958</v>
      </c>
      <c r="Q63" s="31">
        <f>IF(ISERROR(SUMIF($K$21:$K$672,$K63,$M$21:$M$672)/SUMIF($K$21:$K$672,$K63,$L$21:$L$672)-1),"-",SUMIF($K$21:$K$672,$K63,$M$21:$M$672)/SUMIF($K$21:$K$672,$K63,$L$21:$L$672)-1)</f>
        <v>-6.9640082528846903E-2</v>
      </c>
      <c r="R63" s="31">
        <f>IF(ISERROR(SUMIF($I$21:$I$672,$I63,$M$21:$M$672)/SUMIF($I$21:$I$672,$I63,$L$21:$L$672)-1),"-",SUMIF($I$21:$I$672,$I63,$M$21:$M$672)/SUMIF($I$21:$I$672,$I63,$L$21:$L$672)-1)</f>
        <v>-0.15546218487394958</v>
      </c>
      <c r="S63" s="46">
        <v>366</v>
      </c>
      <c r="T63" s="46">
        <v>340</v>
      </c>
      <c r="U63" s="46">
        <v>290</v>
      </c>
      <c r="V63" s="46">
        <v>270</v>
      </c>
      <c r="W63" s="46">
        <v>244</v>
      </c>
      <c r="X63" s="46">
        <v>238</v>
      </c>
      <c r="Y63" s="46">
        <v>229</v>
      </c>
      <c r="Z63" s="46">
        <v>219</v>
      </c>
      <c r="AA63" s="46">
        <v>211</v>
      </c>
      <c r="AB63" s="46">
        <v>205</v>
      </c>
      <c r="AC63" s="46">
        <v>201</v>
      </c>
      <c r="AD63" s="46">
        <v>202</v>
      </c>
      <c r="AE63" s="46">
        <v>198</v>
      </c>
      <c r="AF63" s="46">
        <v>197</v>
      </c>
      <c r="AG63" s="46">
        <v>190</v>
      </c>
      <c r="AH63" s="46">
        <v>179</v>
      </c>
      <c r="AI63" s="46">
        <v>175</v>
      </c>
      <c r="AJ63" s="46">
        <v>174</v>
      </c>
      <c r="AK63" s="46">
        <v>171</v>
      </c>
      <c r="AL63" s="46">
        <v>173</v>
      </c>
      <c r="AM63" s="46">
        <v>173</v>
      </c>
      <c r="AN63" s="46">
        <v>172</v>
      </c>
      <c r="AO63" s="46">
        <v>173</v>
      </c>
      <c r="AP63" s="46">
        <v>171</v>
      </c>
      <c r="AQ63" s="46">
        <v>175</v>
      </c>
      <c r="AR63" s="47">
        <v>178</v>
      </c>
      <c r="AS63" s="80">
        <f>IF(COUNTIF(B$20:B63,B63)=1,1,"-")</f>
        <v>1</v>
      </c>
      <c r="AT63" s="80">
        <f>IF(COUNTIF(J$20:J63,J63)=1,1,"-")</f>
        <v>1</v>
      </c>
      <c r="AU63" s="80">
        <f>IF(COUNTIF(K$20:K63,K63)=1,1,"-")</f>
        <v>1</v>
      </c>
      <c r="AV63" s="80">
        <f>IF(COUNTIF(I$20:I63,I63)=1,1,"-")</f>
        <v>1</v>
      </c>
      <c r="AW63" s="48" t="s">
        <v>241</v>
      </c>
      <c r="AZ63"/>
      <c r="BA63"/>
      <c r="BB63"/>
      <c r="BC63"/>
      <c r="BD63"/>
    </row>
    <row r="64" spans="1:56" ht="15.75" customHeight="1" x14ac:dyDescent="0.2">
      <c r="A64" s="93" t="s">
        <v>1798</v>
      </c>
      <c r="B64" s="95" t="s">
        <v>1879</v>
      </c>
      <c r="C64" s="94" t="s">
        <v>1880</v>
      </c>
      <c r="D64" s="94" t="s">
        <v>8</v>
      </c>
      <c r="E64" s="94" t="s">
        <v>8</v>
      </c>
      <c r="F64" s="94" t="s">
        <v>394</v>
      </c>
      <c r="G64" s="96" t="s">
        <v>587</v>
      </c>
      <c r="H64" s="96" t="s">
        <v>588</v>
      </c>
      <c r="I64" s="96" t="s">
        <v>8</v>
      </c>
      <c r="J64" s="96" t="s">
        <v>8</v>
      </c>
      <c r="K64" s="96" t="s">
        <v>394</v>
      </c>
      <c r="L64" s="65">
        <f>HLOOKUP(L$20,$S$18:$AW64,ROW($S64)-ROW($S$18)+1,FALSE)</f>
        <v>1004</v>
      </c>
      <c r="M64" s="65">
        <f>HLOOKUP(M$20,$S$18:$AW64,ROW($S64)-ROW($S$18)+1,FALSE)</f>
        <v>1040</v>
      </c>
      <c r="N64" s="66">
        <f t="shared" si="5"/>
        <v>3.5856573705179251E-2</v>
      </c>
      <c r="O64" s="31">
        <f>IF(ISERROR(SUMIF($B$21:$B$672,$B64,$M$21:$M$672)/SUMIF($B$21:$B$672,$B64,$L$21:$L$672)-1),"-",SUMIF($B$21:$B$672,$B64,$M$21:$M$672)/SUMIF($B$21:$B$672,$B64,$L$21:$L$672)-1)</f>
        <v>-2.0687871735195484E-3</v>
      </c>
      <c r="P64" s="31">
        <f>IF(ISERROR(SUMIF($J$21:$J$672,$J64,$M$21:$M$672)/SUMIF($J$21:$J$672,$J64,$L$21:$L$672)-1),"-",SUMIF($J$21:$J$672,$J64,$M$21:$M$672)/SUMIF($J$21:$J$672,$J64,$L$21:$L$672)-1)</f>
        <v>-6.3076176613294788E-3</v>
      </c>
      <c r="Q64" s="31">
        <f>IF(ISERROR(SUMIF($K$21:$K$672,$K64,$M$21:$M$672)/SUMIF($K$21:$K$672,$K64,$L$21:$L$672)-1),"-",SUMIF($K$21:$K$672,$K64,$M$21:$M$672)/SUMIF($K$21:$K$672,$K64,$L$21:$L$672)-1)</f>
        <v>-5.2308392085512856E-2</v>
      </c>
      <c r="R64" s="31">
        <f>IF(ISERROR(SUMIF($I$21:$I$672,$I64,$M$21:$M$672)/SUMIF($I$21:$I$672,$I64,$L$21:$L$672)-1),"-",SUMIF($I$21:$I$672,$I64,$M$21:$M$672)/SUMIF($I$21:$I$672,$I64,$L$21:$L$672)-1)</f>
        <v>-6.3076176613294788E-3</v>
      </c>
      <c r="S64" s="46">
        <v>1185</v>
      </c>
      <c r="T64" s="46">
        <v>1113</v>
      </c>
      <c r="U64" s="46">
        <v>1065</v>
      </c>
      <c r="V64" s="46">
        <v>994</v>
      </c>
      <c r="W64" s="46">
        <v>995</v>
      </c>
      <c r="X64" s="46">
        <v>1004</v>
      </c>
      <c r="Y64" s="46">
        <v>1025</v>
      </c>
      <c r="Z64" s="46">
        <v>1067</v>
      </c>
      <c r="AA64" s="46">
        <v>1073</v>
      </c>
      <c r="AB64" s="46">
        <v>1061</v>
      </c>
      <c r="AC64" s="46">
        <v>1040</v>
      </c>
      <c r="AD64" s="46">
        <v>1028</v>
      </c>
      <c r="AE64" s="46">
        <v>1009</v>
      </c>
      <c r="AF64" s="46">
        <v>983</v>
      </c>
      <c r="AG64" s="46">
        <v>955</v>
      </c>
      <c r="AH64" s="46">
        <v>913</v>
      </c>
      <c r="AI64" s="46">
        <v>873</v>
      </c>
      <c r="AJ64" s="46">
        <v>833</v>
      </c>
      <c r="AK64" s="46">
        <v>809</v>
      </c>
      <c r="AL64" s="46">
        <v>797</v>
      </c>
      <c r="AM64" s="46">
        <v>783</v>
      </c>
      <c r="AN64" s="46">
        <v>782</v>
      </c>
      <c r="AO64" s="46">
        <v>775</v>
      </c>
      <c r="AP64" s="46">
        <v>772</v>
      </c>
      <c r="AQ64" s="46">
        <v>772</v>
      </c>
      <c r="AR64" s="47">
        <v>771</v>
      </c>
      <c r="AS64" s="80">
        <f>IF(COUNTIF(B$20:B64,B64)=1,1,"-")</f>
        <v>1</v>
      </c>
      <c r="AT64" s="80">
        <f>IF(COUNTIF(J$20:J64,J64)=1,1,"-")</f>
        <v>1</v>
      </c>
      <c r="AU64" s="80">
        <f>IF(COUNTIF(K$20:K64,K64)=1,1,"-")</f>
        <v>1</v>
      </c>
      <c r="AV64" s="80">
        <f>IF(COUNTIF(I$20:I64,I64)=1,1,"-")</f>
        <v>1</v>
      </c>
      <c r="AW64" s="48" t="s">
        <v>241</v>
      </c>
      <c r="AZ64"/>
      <c r="BA64"/>
      <c r="BB64"/>
      <c r="BC64"/>
      <c r="BD64"/>
    </row>
    <row r="65" spans="1:56" ht="15.75" customHeight="1" x14ac:dyDescent="0.2">
      <c r="A65" s="93" t="s">
        <v>1798</v>
      </c>
      <c r="B65" s="95" t="s">
        <v>1881</v>
      </c>
      <c r="C65" s="94" t="s">
        <v>1882</v>
      </c>
      <c r="D65" s="94" t="s">
        <v>376</v>
      </c>
      <c r="E65" s="94" t="s">
        <v>68</v>
      </c>
      <c r="F65" s="94" t="s">
        <v>390</v>
      </c>
      <c r="G65" s="96" t="s">
        <v>589</v>
      </c>
      <c r="H65" s="96" t="s">
        <v>590</v>
      </c>
      <c r="I65" s="96" t="s">
        <v>376</v>
      </c>
      <c r="J65" s="96" t="s">
        <v>68</v>
      </c>
      <c r="K65" s="96" t="s">
        <v>390</v>
      </c>
      <c r="L65" s="65">
        <f>HLOOKUP(L$20,$S$18:$AW65,ROW($S65)-ROW($S$18)+1,FALSE)</f>
        <v>1627</v>
      </c>
      <c r="M65" s="65">
        <f>HLOOKUP(M$20,$S$18:$AW65,ROW($S65)-ROW($S$18)+1,FALSE)</f>
        <v>1577</v>
      </c>
      <c r="N65" s="66">
        <f t="shared" si="5"/>
        <v>-3.0731407498463481E-2</v>
      </c>
      <c r="O65" s="31">
        <f>IF(ISERROR(SUMIF($B$21:$B$672,$B65,$M$21:$M$672)/SUMIF($B$21:$B$672,$B65,$L$21:$L$672)-1),"-",SUMIF($B$21:$B$672,$B65,$M$21:$M$672)/SUMIF($B$21:$B$672,$B65,$L$21:$L$672)-1)</f>
        <v>-3.0731407498463481E-2</v>
      </c>
      <c r="P65" s="31">
        <f>IF(ISERROR(SUMIF($J$21:$J$672,$J65,$M$21:$M$672)/SUMIF($J$21:$J$672,$J65,$L$21:$L$672)-1),"-",SUMIF($J$21:$J$672,$J65,$M$21:$M$672)/SUMIF($J$21:$J$672,$J65,$L$21:$L$672)-1)</f>
        <v>-3.0731407498463481E-2</v>
      </c>
      <c r="Q65" s="31">
        <f>IF(ISERROR(SUMIF($K$21:$K$672,$K65,$M$21:$M$672)/SUMIF($K$21:$K$672,$K65,$L$21:$L$672)-1),"-",SUMIF($K$21:$K$672,$K65,$M$21:$M$672)/SUMIF($K$21:$K$672,$K65,$L$21:$L$672)-1)</f>
        <v>-6.9640082528846903E-2</v>
      </c>
      <c r="R65" s="31">
        <f>IF(ISERROR(SUMIF($I$21:$I$672,$I65,$M$21:$M$672)/SUMIF($I$21:$I$672,$I65,$L$21:$L$672)-1),"-",SUMIF($I$21:$I$672,$I65,$M$21:$M$672)/SUMIF($I$21:$I$672,$I65,$L$21:$L$672)-1)</f>
        <v>-3.0731407498463481E-2</v>
      </c>
      <c r="S65" s="46">
        <v>1939</v>
      </c>
      <c r="T65" s="46">
        <v>1939</v>
      </c>
      <c r="U65" s="46">
        <v>1922</v>
      </c>
      <c r="V65" s="46">
        <v>1874</v>
      </c>
      <c r="W65" s="46">
        <v>1834</v>
      </c>
      <c r="X65" s="46">
        <v>1627</v>
      </c>
      <c r="Y65" s="46">
        <v>1636</v>
      </c>
      <c r="Z65" s="46">
        <v>1625</v>
      </c>
      <c r="AA65" s="46">
        <v>1599</v>
      </c>
      <c r="AB65" s="46">
        <v>1569</v>
      </c>
      <c r="AC65" s="46">
        <v>1577</v>
      </c>
      <c r="AD65" s="46">
        <v>1597</v>
      </c>
      <c r="AE65" s="46">
        <v>1596</v>
      </c>
      <c r="AF65" s="46">
        <v>1576</v>
      </c>
      <c r="AG65" s="46">
        <v>1531</v>
      </c>
      <c r="AH65" s="46">
        <v>1476</v>
      </c>
      <c r="AI65" s="46">
        <v>1430</v>
      </c>
      <c r="AJ65" s="46">
        <v>1393</v>
      </c>
      <c r="AK65" s="46">
        <v>1367</v>
      </c>
      <c r="AL65" s="46">
        <v>1367</v>
      </c>
      <c r="AM65" s="46">
        <v>1357</v>
      </c>
      <c r="AN65" s="46">
        <v>1357</v>
      </c>
      <c r="AO65" s="46">
        <v>1357</v>
      </c>
      <c r="AP65" s="46">
        <v>1356</v>
      </c>
      <c r="AQ65" s="46">
        <v>1362</v>
      </c>
      <c r="AR65" s="47">
        <v>1360</v>
      </c>
      <c r="AS65" s="80">
        <f>IF(COUNTIF(B$20:B65,B65)=1,1,"-")</f>
        <v>1</v>
      </c>
      <c r="AT65" s="80">
        <f>IF(COUNTIF(J$20:J65,J65)=1,1,"-")</f>
        <v>1</v>
      </c>
      <c r="AU65" s="80" t="str">
        <f>IF(COUNTIF(K$20:K65,K65)=1,1,"-")</f>
        <v>-</v>
      </c>
      <c r="AV65" s="80">
        <f>IF(COUNTIF(I$20:I65,I65)=1,1,"-")</f>
        <v>1</v>
      </c>
      <c r="AW65" s="48" t="s">
        <v>241</v>
      </c>
      <c r="AZ65"/>
      <c r="BA65"/>
      <c r="BB65"/>
      <c r="BC65"/>
      <c r="BD65"/>
    </row>
    <row r="66" spans="1:56" ht="15.75" customHeight="1" x14ac:dyDescent="0.2">
      <c r="A66" s="93" t="s">
        <v>1798</v>
      </c>
      <c r="B66" s="95" t="s">
        <v>1883</v>
      </c>
      <c r="C66" s="94" t="s">
        <v>1884</v>
      </c>
      <c r="D66" s="94" t="s">
        <v>345</v>
      </c>
      <c r="E66" s="94" t="s">
        <v>84</v>
      </c>
      <c r="F66" s="94" t="s">
        <v>390</v>
      </c>
      <c r="G66" s="96" t="s">
        <v>591</v>
      </c>
      <c r="H66" s="96" t="s">
        <v>592</v>
      </c>
      <c r="I66" s="96" t="s">
        <v>345</v>
      </c>
      <c r="J66" s="96" t="s">
        <v>84</v>
      </c>
      <c r="K66" s="96" t="s">
        <v>390</v>
      </c>
      <c r="L66" s="65">
        <f>HLOOKUP(L$20,$S$18:$AW66,ROW($S66)-ROW($S$18)+1,FALSE)</f>
        <v>1972</v>
      </c>
      <c r="M66" s="65">
        <f>HLOOKUP(M$20,$S$18:$AW66,ROW($S66)-ROW($S$18)+1,FALSE)</f>
        <v>1856</v>
      </c>
      <c r="N66" s="66">
        <f t="shared" si="5"/>
        <v>-5.8823529411764719E-2</v>
      </c>
      <c r="O66" s="31">
        <f>IF(ISERROR(SUMIF($B$21:$B$672,$B66,$M$21:$M$672)/SUMIF($B$21:$B$672,$B66,$L$21:$L$672)-1),"-",SUMIF($B$21:$B$672,$B66,$M$21:$M$672)/SUMIF($B$21:$B$672,$B66,$L$21:$L$672)-1)</f>
        <v>-5.8823529411764719E-2</v>
      </c>
      <c r="P66" s="31">
        <f>IF(ISERROR(SUMIF($J$21:$J$672,$J66,$M$21:$M$672)/SUMIF($J$21:$J$672,$J66,$L$21:$L$672)-1),"-",SUMIF($J$21:$J$672,$J66,$M$21:$M$672)/SUMIF($J$21:$J$672,$J66,$L$21:$L$672)-1)</f>
        <v>-6.1496099128040438E-2</v>
      </c>
      <c r="Q66" s="31">
        <f>IF(ISERROR(SUMIF($K$21:$K$672,$K66,$M$21:$M$672)/SUMIF($K$21:$K$672,$K66,$L$21:$L$672)-1),"-",SUMIF($K$21:$K$672,$K66,$M$21:$M$672)/SUMIF($K$21:$K$672,$K66,$L$21:$L$672)-1)</f>
        <v>-6.9640082528846903E-2</v>
      </c>
      <c r="R66" s="31">
        <f>IF(ISERROR(SUMIF($I$21:$I$672,$I66,$M$21:$M$672)/SUMIF($I$21:$I$672,$I66,$L$21:$L$672)-1),"-",SUMIF($I$21:$I$672,$I66,$M$21:$M$672)/SUMIF($I$21:$I$672,$I66,$L$21:$L$672)-1)</f>
        <v>-6.1496099128040438E-2</v>
      </c>
      <c r="S66" s="46">
        <v>2116</v>
      </c>
      <c r="T66" s="46">
        <v>2057</v>
      </c>
      <c r="U66" s="46">
        <v>1958</v>
      </c>
      <c r="V66" s="46">
        <v>1961</v>
      </c>
      <c r="W66" s="46">
        <v>1942</v>
      </c>
      <c r="X66" s="46">
        <v>1972</v>
      </c>
      <c r="Y66" s="46">
        <v>1968</v>
      </c>
      <c r="Z66" s="46">
        <v>1974</v>
      </c>
      <c r="AA66" s="46">
        <v>1959</v>
      </c>
      <c r="AB66" s="46">
        <v>1900</v>
      </c>
      <c r="AC66" s="46">
        <v>1856</v>
      </c>
      <c r="AD66" s="46">
        <v>1809</v>
      </c>
      <c r="AE66" s="46">
        <v>1766</v>
      </c>
      <c r="AF66" s="46">
        <v>1757</v>
      </c>
      <c r="AG66" s="46">
        <v>1742</v>
      </c>
      <c r="AH66" s="46">
        <v>1700</v>
      </c>
      <c r="AI66" s="46">
        <v>1656</v>
      </c>
      <c r="AJ66" s="46">
        <v>1617</v>
      </c>
      <c r="AK66" s="46">
        <v>1584</v>
      </c>
      <c r="AL66" s="46">
        <v>1555</v>
      </c>
      <c r="AM66" s="46">
        <v>1536</v>
      </c>
      <c r="AN66" s="46">
        <v>1529</v>
      </c>
      <c r="AO66" s="46">
        <v>1536</v>
      </c>
      <c r="AP66" s="46">
        <v>1532</v>
      </c>
      <c r="AQ66" s="46">
        <v>1533</v>
      </c>
      <c r="AR66" s="47">
        <v>1524</v>
      </c>
      <c r="AS66" s="80">
        <f>IF(COUNTIF(B$20:B66,B66)=1,1,"-")</f>
        <v>1</v>
      </c>
      <c r="AT66" s="80">
        <f>IF(COUNTIF(J$20:J66,J66)=1,1,"-")</f>
        <v>1</v>
      </c>
      <c r="AU66" s="80" t="str">
        <f>IF(COUNTIF(K$20:K66,K66)=1,1,"-")</f>
        <v>-</v>
      </c>
      <c r="AV66" s="80">
        <f>IF(COUNTIF(I$20:I66,I66)=1,1,"-")</f>
        <v>1</v>
      </c>
      <c r="AW66" s="48" t="s">
        <v>241</v>
      </c>
      <c r="AZ66"/>
      <c r="BA66"/>
      <c r="BB66"/>
      <c r="BC66"/>
      <c r="BD66"/>
    </row>
    <row r="67" spans="1:56" ht="15.75" customHeight="1" x14ac:dyDescent="0.2">
      <c r="A67" s="93" t="s">
        <v>1798</v>
      </c>
      <c r="B67" s="95" t="s">
        <v>1885</v>
      </c>
      <c r="C67" s="94" t="s">
        <v>1886</v>
      </c>
      <c r="D67" s="94" t="s">
        <v>27</v>
      </c>
      <c r="E67" s="94" t="s">
        <v>27</v>
      </c>
      <c r="F67" s="94" t="s">
        <v>388</v>
      </c>
      <c r="G67" s="96" t="s">
        <v>593</v>
      </c>
      <c r="H67" s="96" t="s">
        <v>594</v>
      </c>
      <c r="I67" s="96" t="s">
        <v>27</v>
      </c>
      <c r="J67" s="96" t="s">
        <v>27</v>
      </c>
      <c r="K67" s="96" t="s">
        <v>388</v>
      </c>
      <c r="L67" s="65">
        <f>HLOOKUP(L$20,$S$18:$AW67,ROW($S67)-ROW($S$18)+1,FALSE)</f>
        <v>1768</v>
      </c>
      <c r="M67" s="65">
        <f>HLOOKUP(M$20,$S$18:$AW67,ROW($S67)-ROW($S$18)+1,FALSE)</f>
        <v>1884</v>
      </c>
      <c r="N67" s="66">
        <f t="shared" si="5"/>
        <v>6.5610859728506776E-2</v>
      </c>
      <c r="O67" s="31">
        <f>IF(ISERROR(SUMIF($B$21:$B$672,$B67,$M$21:$M$672)/SUMIF($B$21:$B$672,$B67,$L$21:$L$672)-1),"-",SUMIF($B$21:$B$672,$B67,$M$21:$M$672)/SUMIF($B$21:$B$672,$B67,$L$21:$L$672)-1)</f>
        <v>6.5610859728506776E-2</v>
      </c>
      <c r="P67" s="31">
        <f>IF(ISERROR(SUMIF($J$21:$J$672,$J67,$M$21:$M$672)/SUMIF($J$21:$J$672,$J67,$L$21:$L$672)-1),"-",SUMIF($J$21:$J$672,$J67,$M$21:$M$672)/SUMIF($J$21:$J$672,$J67,$L$21:$L$672)-1)</f>
        <v>-1.3455394445809787E-2</v>
      </c>
      <c r="Q67" s="31">
        <f>IF(ISERROR(SUMIF($K$21:$K$672,$K67,$M$21:$M$672)/SUMIF($K$21:$K$672,$K67,$L$21:$L$672)-1),"-",SUMIF($K$21:$K$672,$K67,$M$21:$M$672)/SUMIF($K$21:$K$672,$K67,$L$21:$L$672)-1)</f>
        <v>-5.3599033502643612E-2</v>
      </c>
      <c r="R67" s="31">
        <f>IF(ISERROR(SUMIF($I$21:$I$672,$I67,$M$21:$M$672)/SUMIF($I$21:$I$672,$I67,$L$21:$L$672)-1),"-",SUMIF($I$21:$I$672,$I67,$M$21:$M$672)/SUMIF($I$21:$I$672,$I67,$L$21:$L$672)-1)</f>
        <v>-1.3455394445809787E-2</v>
      </c>
      <c r="S67" s="46">
        <v>1307</v>
      </c>
      <c r="T67" s="46">
        <v>1414</v>
      </c>
      <c r="U67" s="46">
        <v>1537</v>
      </c>
      <c r="V67" s="46">
        <v>1487</v>
      </c>
      <c r="W67" s="46">
        <v>1560</v>
      </c>
      <c r="X67" s="46">
        <v>1768</v>
      </c>
      <c r="Y67" s="46">
        <v>1876</v>
      </c>
      <c r="Z67" s="46">
        <v>1918</v>
      </c>
      <c r="AA67" s="46">
        <v>1957</v>
      </c>
      <c r="AB67" s="46">
        <v>1932</v>
      </c>
      <c r="AC67" s="46">
        <v>1884</v>
      </c>
      <c r="AD67" s="46">
        <v>1835</v>
      </c>
      <c r="AE67" s="46">
        <v>1814</v>
      </c>
      <c r="AF67" s="46">
        <v>1797</v>
      </c>
      <c r="AG67" s="46">
        <v>1794</v>
      </c>
      <c r="AH67" s="46">
        <v>1783</v>
      </c>
      <c r="AI67" s="46">
        <v>1762</v>
      </c>
      <c r="AJ67" s="46">
        <v>1752</v>
      </c>
      <c r="AK67" s="46">
        <v>1736</v>
      </c>
      <c r="AL67" s="46">
        <v>1731</v>
      </c>
      <c r="AM67" s="46">
        <v>1732</v>
      </c>
      <c r="AN67" s="46">
        <v>1749</v>
      </c>
      <c r="AO67" s="46">
        <v>1771</v>
      </c>
      <c r="AP67" s="46">
        <v>1795</v>
      </c>
      <c r="AQ67" s="46">
        <v>1824</v>
      </c>
      <c r="AR67" s="47">
        <v>1851</v>
      </c>
      <c r="AS67" s="80">
        <f>IF(COUNTIF(B$20:B67,B67)=1,1,"-")</f>
        <v>1</v>
      </c>
      <c r="AT67" s="80">
        <f>IF(COUNTIF(J$20:J67,J67)=1,1,"-")</f>
        <v>1</v>
      </c>
      <c r="AU67" s="80" t="str">
        <f>IF(COUNTIF(K$20:K67,K67)=1,1,"-")</f>
        <v>-</v>
      </c>
      <c r="AV67" s="80">
        <f>IF(COUNTIF(I$20:I67,I67)=1,1,"-")</f>
        <v>1</v>
      </c>
      <c r="AW67" s="48" t="s">
        <v>241</v>
      </c>
      <c r="AZ67"/>
      <c r="BA67"/>
      <c r="BB67"/>
      <c r="BC67"/>
      <c r="BD67"/>
    </row>
    <row r="68" spans="1:56" ht="15.75" customHeight="1" x14ac:dyDescent="0.2">
      <c r="A68" s="93" t="s">
        <v>1798</v>
      </c>
      <c r="B68" s="95" t="s">
        <v>1887</v>
      </c>
      <c r="C68" s="94" t="s">
        <v>1888</v>
      </c>
      <c r="D68" s="94" t="s">
        <v>26</v>
      </c>
      <c r="E68" s="94" t="s">
        <v>26</v>
      </c>
      <c r="F68" s="94" t="s">
        <v>390</v>
      </c>
      <c r="G68" s="96" t="s">
        <v>595</v>
      </c>
      <c r="H68" s="96" t="s">
        <v>596</v>
      </c>
      <c r="I68" s="96" t="s">
        <v>379</v>
      </c>
      <c r="J68" s="96" t="s">
        <v>166</v>
      </c>
      <c r="K68" s="96" t="s">
        <v>390</v>
      </c>
      <c r="L68" s="65">
        <f>HLOOKUP(L$20,$S$18:$AW68,ROW($S68)-ROW($S$18)+1,FALSE)</f>
        <v>331</v>
      </c>
      <c r="M68" s="65">
        <f>HLOOKUP(M$20,$S$18:$AW68,ROW($S68)-ROW($S$18)+1,FALSE)</f>
        <v>284</v>
      </c>
      <c r="N68" s="66">
        <f t="shared" si="5"/>
        <v>-0.14199395770392753</v>
      </c>
      <c r="O68" s="31">
        <f>IF(ISERROR(SUMIF($B$21:$B$672,$B68,$M$21:$M$672)/SUMIF($B$21:$B$672,$B68,$L$21:$L$672)-1),"-",SUMIF($B$21:$B$672,$B68,$M$21:$M$672)/SUMIF($B$21:$B$672,$B68,$L$21:$L$672)-1)</f>
        <v>-5.0682261208576995E-2</v>
      </c>
      <c r="P68" s="31">
        <f>IF(ISERROR(SUMIF($J$21:$J$672,$J68,$M$21:$M$672)/SUMIF($J$21:$J$672,$J68,$L$21:$L$672)-1),"-",SUMIF($J$21:$J$672,$J68,$M$21:$M$672)/SUMIF($J$21:$J$672,$J68,$L$21:$L$672)-1)</f>
        <v>-0.14199395770392753</v>
      </c>
      <c r="Q68" s="31">
        <f>IF(ISERROR(SUMIF($K$21:$K$672,$K68,$M$21:$M$672)/SUMIF($K$21:$K$672,$K68,$L$21:$L$672)-1),"-",SUMIF($K$21:$K$672,$K68,$M$21:$M$672)/SUMIF($K$21:$K$672,$K68,$L$21:$L$672)-1)</f>
        <v>-6.9640082528846903E-2</v>
      </c>
      <c r="R68" s="31">
        <f>IF(ISERROR(SUMIF($I$21:$I$672,$I68,$M$21:$M$672)/SUMIF($I$21:$I$672,$I68,$L$21:$L$672)-1),"-",SUMIF($I$21:$I$672,$I68,$M$21:$M$672)/SUMIF($I$21:$I$672,$I68,$L$21:$L$672)-1)</f>
        <v>-0.14199395770392753</v>
      </c>
      <c r="S68" s="46">
        <v>575</v>
      </c>
      <c r="T68" s="46">
        <v>579</v>
      </c>
      <c r="U68" s="46">
        <v>533</v>
      </c>
      <c r="V68" s="46">
        <v>427</v>
      </c>
      <c r="W68" s="46">
        <v>359</v>
      </c>
      <c r="X68" s="46">
        <v>331</v>
      </c>
      <c r="Y68" s="46">
        <v>292</v>
      </c>
      <c r="Z68" s="46">
        <v>284</v>
      </c>
      <c r="AA68" s="46">
        <v>277</v>
      </c>
      <c r="AB68" s="46">
        <v>280</v>
      </c>
      <c r="AC68" s="46">
        <v>284</v>
      </c>
      <c r="AD68" s="46">
        <v>288</v>
      </c>
      <c r="AE68" s="46">
        <v>282</v>
      </c>
      <c r="AF68" s="46">
        <v>278</v>
      </c>
      <c r="AG68" s="46">
        <v>270</v>
      </c>
      <c r="AH68" s="46">
        <v>260</v>
      </c>
      <c r="AI68" s="46">
        <v>249</v>
      </c>
      <c r="AJ68" s="46">
        <v>242</v>
      </c>
      <c r="AK68" s="46">
        <v>240</v>
      </c>
      <c r="AL68" s="46">
        <v>241</v>
      </c>
      <c r="AM68" s="46">
        <v>240</v>
      </c>
      <c r="AN68" s="46">
        <v>237</v>
      </c>
      <c r="AO68" s="46">
        <v>241</v>
      </c>
      <c r="AP68" s="46">
        <v>242</v>
      </c>
      <c r="AQ68" s="46">
        <v>242</v>
      </c>
      <c r="AR68" s="47">
        <v>248</v>
      </c>
      <c r="AS68" s="80">
        <f>IF(COUNTIF(B$20:B68,B68)=1,1,"-")</f>
        <v>1</v>
      </c>
      <c r="AT68" s="80">
        <f>IF(COUNTIF(J$20:J68,J68)=1,1,"-")</f>
        <v>1</v>
      </c>
      <c r="AU68" s="80" t="str">
        <f>IF(COUNTIF(K$20:K68,K68)=1,1,"-")</f>
        <v>-</v>
      </c>
      <c r="AV68" s="80">
        <f>IF(COUNTIF(I$20:I68,I68)=1,1,"-")</f>
        <v>1</v>
      </c>
      <c r="AW68" s="48" t="s">
        <v>241</v>
      </c>
      <c r="AZ68"/>
      <c r="BA68"/>
      <c r="BB68"/>
      <c r="BC68"/>
      <c r="BD68"/>
    </row>
    <row r="69" spans="1:56" ht="15.75" customHeight="1" x14ac:dyDescent="0.2">
      <c r="A69" s="93" t="s">
        <v>1798</v>
      </c>
      <c r="B69" s="95" t="s">
        <v>1843</v>
      </c>
      <c r="C69" s="94" t="s">
        <v>1844</v>
      </c>
      <c r="D69" s="94" t="s">
        <v>86</v>
      </c>
      <c r="E69" s="94" t="s">
        <v>86</v>
      </c>
      <c r="F69" s="94" t="s">
        <v>395</v>
      </c>
      <c r="G69" s="96" t="s">
        <v>597</v>
      </c>
      <c r="H69" s="96" t="s">
        <v>598</v>
      </c>
      <c r="I69" s="96" t="s">
        <v>86</v>
      </c>
      <c r="J69" s="96" t="s">
        <v>86</v>
      </c>
      <c r="K69" s="96" t="s">
        <v>395</v>
      </c>
      <c r="L69" s="65">
        <f>HLOOKUP(L$20,$S$18:$AW69,ROW($S69)-ROW($S$18)+1,FALSE)</f>
        <v>209</v>
      </c>
      <c r="M69" s="65">
        <f>HLOOKUP(M$20,$S$18:$AW69,ROW($S69)-ROW($S$18)+1,FALSE)</f>
        <v>223</v>
      </c>
      <c r="N69" s="66">
        <f t="shared" si="5"/>
        <v>6.698564593301426E-2</v>
      </c>
      <c r="O69" s="31">
        <f>IF(ISERROR(SUMIF($B$21:$B$672,$B69,$M$21:$M$672)/SUMIF($B$21:$B$672,$B69,$L$21:$L$672)-1),"-",SUMIF($B$21:$B$672,$B69,$M$21:$M$672)/SUMIF($B$21:$B$672,$B69,$L$21:$L$672)-1)</f>
        <v>4.2777117637073481E-2</v>
      </c>
      <c r="P69" s="31">
        <f>IF(ISERROR(SUMIF($J$21:$J$672,$J69,$M$21:$M$672)/SUMIF($J$21:$J$672,$J69,$L$21:$L$672)-1),"-",SUMIF($J$21:$J$672,$J69,$M$21:$M$672)/SUMIF($J$21:$J$672,$J69,$L$21:$L$672)-1)</f>
        <v>9.1339071101806724E-2</v>
      </c>
      <c r="Q69" s="31">
        <f>IF(ISERROR(SUMIF($K$21:$K$672,$K69,$M$21:$M$672)/SUMIF($K$21:$K$672,$K69,$L$21:$L$672)-1),"-",SUMIF($K$21:$K$672,$K69,$M$21:$M$672)/SUMIF($K$21:$K$672,$K69,$L$21:$L$672)-1)</f>
        <v>-1.9312825455785054E-2</v>
      </c>
      <c r="R69" s="31">
        <f>IF(ISERROR(SUMIF($I$21:$I$672,$I69,$M$21:$M$672)/SUMIF($I$21:$I$672,$I69,$L$21:$L$672)-1),"-",SUMIF($I$21:$I$672,$I69,$M$21:$M$672)/SUMIF($I$21:$I$672,$I69,$L$21:$L$672)-1)</f>
        <v>9.2878722485973286E-2</v>
      </c>
      <c r="S69" s="46">
        <v>164</v>
      </c>
      <c r="T69" s="46">
        <v>145</v>
      </c>
      <c r="U69" s="46">
        <v>148</v>
      </c>
      <c r="V69" s="46">
        <v>153</v>
      </c>
      <c r="W69" s="46">
        <v>194</v>
      </c>
      <c r="X69" s="46">
        <v>209</v>
      </c>
      <c r="Y69" s="46">
        <v>222</v>
      </c>
      <c r="Z69" s="46">
        <v>232</v>
      </c>
      <c r="AA69" s="46">
        <v>236</v>
      </c>
      <c r="AB69" s="46">
        <v>228</v>
      </c>
      <c r="AC69" s="46">
        <v>223</v>
      </c>
      <c r="AD69" s="46">
        <v>218</v>
      </c>
      <c r="AE69" s="46">
        <v>215</v>
      </c>
      <c r="AF69" s="46">
        <v>214</v>
      </c>
      <c r="AG69" s="46">
        <v>214</v>
      </c>
      <c r="AH69" s="46">
        <v>218</v>
      </c>
      <c r="AI69" s="46">
        <v>219</v>
      </c>
      <c r="AJ69" s="46">
        <v>221</v>
      </c>
      <c r="AK69" s="46">
        <v>218</v>
      </c>
      <c r="AL69" s="46">
        <v>216</v>
      </c>
      <c r="AM69" s="46">
        <v>218</v>
      </c>
      <c r="AN69" s="46">
        <v>223</v>
      </c>
      <c r="AO69" s="46">
        <v>223</v>
      </c>
      <c r="AP69" s="46">
        <v>225</v>
      </c>
      <c r="AQ69" s="46">
        <v>226</v>
      </c>
      <c r="AR69" s="47">
        <v>231</v>
      </c>
      <c r="AS69" s="80" t="str">
        <f>IF(COUNTIF(B$20:B69,B69)=1,1,"-")</f>
        <v>-</v>
      </c>
      <c r="AT69" s="80" t="str">
        <f>IF(COUNTIF(J$20:J69,J69)=1,1,"-")</f>
        <v>-</v>
      </c>
      <c r="AU69" s="80" t="str">
        <f>IF(COUNTIF(K$20:K69,K69)=1,1,"-")</f>
        <v>-</v>
      </c>
      <c r="AV69" s="80">
        <f>IF(COUNTIF(I$20:I69,I69)=1,1,"-")</f>
        <v>1</v>
      </c>
      <c r="AW69" s="48" t="s">
        <v>241</v>
      </c>
      <c r="AZ69"/>
      <c r="BA69"/>
      <c r="BB69"/>
      <c r="BC69"/>
      <c r="BD69"/>
    </row>
    <row r="70" spans="1:56" ht="15.75" customHeight="1" x14ac:dyDescent="0.2">
      <c r="A70" s="93" t="s">
        <v>1798</v>
      </c>
      <c r="B70" s="95" t="s">
        <v>1889</v>
      </c>
      <c r="C70" s="94" t="s">
        <v>1890</v>
      </c>
      <c r="D70" s="94" t="s">
        <v>122</v>
      </c>
      <c r="E70" s="94" t="s">
        <v>122</v>
      </c>
      <c r="F70" s="94" t="s">
        <v>391</v>
      </c>
      <c r="G70" s="96" t="s">
        <v>599</v>
      </c>
      <c r="H70" s="96" t="s">
        <v>600</v>
      </c>
      <c r="I70" s="96" t="s">
        <v>122</v>
      </c>
      <c r="J70" s="96" t="s">
        <v>122</v>
      </c>
      <c r="K70" s="96" t="s">
        <v>391</v>
      </c>
      <c r="L70" s="65">
        <f>HLOOKUP(L$20,$S$18:$AW70,ROW($S70)-ROW($S$18)+1,FALSE)</f>
        <v>4436</v>
      </c>
      <c r="M70" s="65">
        <f>HLOOKUP(M$20,$S$18:$AW70,ROW($S70)-ROW($S$18)+1,FALSE)</f>
        <v>4001</v>
      </c>
      <c r="N70" s="66">
        <f t="shared" si="5"/>
        <v>-9.8061316501352525E-2</v>
      </c>
      <c r="O70" s="31">
        <f>IF(ISERROR(SUMIF($B$21:$B$672,$B70,$M$21:$M$672)/SUMIF($B$21:$B$672,$B70,$L$21:$L$672)-1),"-",SUMIF($B$21:$B$672,$B70,$M$21:$M$672)/SUMIF($B$21:$B$672,$B70,$L$21:$L$672)-1)</f>
        <v>-9.8061316501352525E-2</v>
      </c>
      <c r="P70" s="31">
        <f>IF(ISERROR(SUMIF($J$21:$J$672,$J70,$M$21:$M$672)/SUMIF($J$21:$J$672,$J70,$L$21:$L$672)-1),"-",SUMIF($J$21:$J$672,$J70,$M$21:$M$672)/SUMIF($J$21:$J$672,$J70,$L$21:$L$672)-1)</f>
        <v>-9.8061316501352525E-2</v>
      </c>
      <c r="Q70" s="31">
        <f>IF(ISERROR(SUMIF($K$21:$K$672,$K70,$M$21:$M$672)/SUMIF($K$21:$K$672,$K70,$L$21:$L$672)-1),"-",SUMIF($K$21:$K$672,$K70,$M$21:$M$672)/SUMIF($K$21:$K$672,$K70,$L$21:$L$672)-1)</f>
        <v>-3.0916047319583084E-2</v>
      </c>
      <c r="R70" s="31">
        <f>IF(ISERROR(SUMIF($I$21:$I$672,$I70,$M$21:$M$672)/SUMIF($I$21:$I$672,$I70,$L$21:$L$672)-1),"-",SUMIF($I$21:$I$672,$I70,$M$21:$M$672)/SUMIF($I$21:$I$672,$I70,$L$21:$L$672)-1)</f>
        <v>-9.8061316501352525E-2</v>
      </c>
      <c r="S70" s="46">
        <v>4648</v>
      </c>
      <c r="T70" s="46">
        <v>4462</v>
      </c>
      <c r="U70" s="46">
        <v>4429</v>
      </c>
      <c r="V70" s="46">
        <v>4424</v>
      </c>
      <c r="W70" s="46">
        <v>4347</v>
      </c>
      <c r="X70" s="46">
        <v>4436</v>
      </c>
      <c r="Y70" s="46">
        <v>4362</v>
      </c>
      <c r="Z70" s="46">
        <v>4298</v>
      </c>
      <c r="AA70" s="46">
        <v>4234</v>
      </c>
      <c r="AB70" s="46">
        <v>4099</v>
      </c>
      <c r="AC70" s="46">
        <v>4001</v>
      </c>
      <c r="AD70" s="46">
        <v>3925</v>
      </c>
      <c r="AE70" s="46">
        <v>3854</v>
      </c>
      <c r="AF70" s="46">
        <v>3794</v>
      </c>
      <c r="AG70" s="46">
        <v>3744</v>
      </c>
      <c r="AH70" s="46">
        <v>3692</v>
      </c>
      <c r="AI70" s="46">
        <v>3626</v>
      </c>
      <c r="AJ70" s="46">
        <v>3572</v>
      </c>
      <c r="AK70" s="46">
        <v>3556</v>
      </c>
      <c r="AL70" s="46">
        <v>3534</v>
      </c>
      <c r="AM70" s="46">
        <v>3531</v>
      </c>
      <c r="AN70" s="46">
        <v>3556</v>
      </c>
      <c r="AO70" s="46">
        <v>3611</v>
      </c>
      <c r="AP70" s="46">
        <v>3659</v>
      </c>
      <c r="AQ70" s="46">
        <v>3721</v>
      </c>
      <c r="AR70" s="47">
        <v>3787</v>
      </c>
      <c r="AS70" s="80">
        <f>IF(COUNTIF(B$20:B70,B70)=1,1,"-")</f>
        <v>1</v>
      </c>
      <c r="AT70" s="80">
        <f>IF(COUNTIF(J$20:J70,J70)=1,1,"-")</f>
        <v>1</v>
      </c>
      <c r="AU70" s="80" t="str">
        <f>IF(COUNTIF(K$20:K70,K70)=1,1,"-")</f>
        <v>-</v>
      </c>
      <c r="AV70" s="80">
        <f>IF(COUNTIF(I$20:I70,I70)=1,1,"-")</f>
        <v>1</v>
      </c>
      <c r="AW70" s="48" t="s">
        <v>241</v>
      </c>
      <c r="AZ70"/>
      <c r="BA70"/>
      <c r="BB70"/>
      <c r="BC70"/>
      <c r="BD70"/>
    </row>
    <row r="71" spans="1:56" ht="15.75" customHeight="1" x14ac:dyDescent="0.2">
      <c r="A71" s="93" t="s">
        <v>1798</v>
      </c>
      <c r="B71" s="95" t="s">
        <v>1891</v>
      </c>
      <c r="C71" s="94" t="s">
        <v>1892</v>
      </c>
      <c r="D71" s="94" t="s">
        <v>23</v>
      </c>
      <c r="E71" s="94" t="s">
        <v>23</v>
      </c>
      <c r="F71" s="94" t="s">
        <v>391</v>
      </c>
      <c r="G71" s="96" t="s">
        <v>601</v>
      </c>
      <c r="H71" s="96" t="s">
        <v>602</v>
      </c>
      <c r="I71" s="96" t="s">
        <v>23</v>
      </c>
      <c r="J71" s="96" t="s">
        <v>23</v>
      </c>
      <c r="K71" s="96" t="s">
        <v>391</v>
      </c>
      <c r="L71" s="65">
        <f>HLOOKUP(L$20,$S$18:$AW71,ROW($S71)-ROW($S$18)+1,FALSE)</f>
        <v>784</v>
      </c>
      <c r="M71" s="65">
        <f>HLOOKUP(M$20,$S$18:$AW71,ROW($S71)-ROW($S$18)+1,FALSE)</f>
        <v>844</v>
      </c>
      <c r="N71" s="66">
        <f t="shared" si="5"/>
        <v>7.6530612244897878E-2</v>
      </c>
      <c r="O71" s="31">
        <f>IF(ISERROR(SUMIF($B$21:$B$672,$B71,$M$21:$M$672)/SUMIF($B$21:$B$672,$B71,$L$21:$L$672)-1),"-",SUMIF($B$21:$B$672,$B71,$M$21:$M$672)/SUMIF($B$21:$B$672,$B71,$L$21:$L$672)-1)</f>
        <v>5.2561543579507708E-2</v>
      </c>
      <c r="P71" s="31">
        <f>IF(ISERROR(SUMIF($J$21:$J$672,$J71,$M$21:$M$672)/SUMIF($J$21:$J$672,$J71,$L$21:$L$672)-1),"-",SUMIF($J$21:$J$672,$J71,$M$21:$M$672)/SUMIF($J$21:$J$672,$J71,$L$21:$L$672)-1)</f>
        <v>1.7005501076297502E-2</v>
      </c>
      <c r="Q71" s="31">
        <f>IF(ISERROR(SUMIF($K$21:$K$672,$K71,$M$21:$M$672)/SUMIF($K$21:$K$672,$K71,$L$21:$L$672)-1),"-",SUMIF($K$21:$K$672,$K71,$M$21:$M$672)/SUMIF($K$21:$K$672,$K71,$L$21:$L$672)-1)</f>
        <v>-3.0916047319583084E-2</v>
      </c>
      <c r="R71" s="31">
        <f>IF(ISERROR(SUMIF($I$21:$I$672,$I71,$M$21:$M$672)/SUMIF($I$21:$I$672,$I71,$L$21:$L$672)-1),"-",SUMIF($I$21:$I$672,$I71,$M$21:$M$672)/SUMIF($I$21:$I$672,$I71,$L$21:$L$672)-1)</f>
        <v>1.7005501076297502E-2</v>
      </c>
      <c r="S71" s="46">
        <v>797</v>
      </c>
      <c r="T71" s="46">
        <v>802</v>
      </c>
      <c r="U71" s="46">
        <v>804</v>
      </c>
      <c r="V71" s="46">
        <v>799</v>
      </c>
      <c r="W71" s="46">
        <v>775</v>
      </c>
      <c r="X71" s="46">
        <v>784</v>
      </c>
      <c r="Y71" s="46">
        <v>794</v>
      </c>
      <c r="Z71" s="46">
        <v>822</v>
      </c>
      <c r="AA71" s="46">
        <v>823</v>
      </c>
      <c r="AB71" s="46">
        <v>838</v>
      </c>
      <c r="AC71" s="46">
        <v>844</v>
      </c>
      <c r="AD71" s="46">
        <v>859</v>
      </c>
      <c r="AE71" s="46">
        <v>873</v>
      </c>
      <c r="AF71" s="46">
        <v>884</v>
      </c>
      <c r="AG71" s="46">
        <v>895</v>
      </c>
      <c r="AH71" s="46">
        <v>898</v>
      </c>
      <c r="AI71" s="46">
        <v>909</v>
      </c>
      <c r="AJ71" s="46">
        <v>914</v>
      </c>
      <c r="AK71" s="46">
        <v>915</v>
      </c>
      <c r="AL71" s="46">
        <v>923</v>
      </c>
      <c r="AM71" s="46">
        <v>936</v>
      </c>
      <c r="AN71" s="46">
        <v>955</v>
      </c>
      <c r="AO71" s="46">
        <v>976</v>
      </c>
      <c r="AP71" s="46">
        <v>1001</v>
      </c>
      <c r="AQ71" s="46">
        <v>1029</v>
      </c>
      <c r="AR71" s="47">
        <v>1058</v>
      </c>
      <c r="AS71" s="80">
        <f>IF(COUNTIF(B$20:B71,B71)=1,1,"-")</f>
        <v>1</v>
      </c>
      <c r="AT71" s="80" t="str">
        <f>IF(COUNTIF(J$20:J71,J71)=1,1,"-")</f>
        <v>-</v>
      </c>
      <c r="AU71" s="80" t="str">
        <f>IF(COUNTIF(K$20:K71,K71)=1,1,"-")</f>
        <v>-</v>
      </c>
      <c r="AV71" s="80" t="str">
        <f>IF(COUNTIF(I$20:I71,I71)=1,1,"-")</f>
        <v>-</v>
      </c>
      <c r="AW71" s="48" t="s">
        <v>241</v>
      </c>
      <c r="AZ71"/>
      <c r="BA71"/>
      <c r="BB71"/>
      <c r="BC71"/>
      <c r="BD71"/>
    </row>
    <row r="72" spans="1:56" ht="15.75" customHeight="1" x14ac:dyDescent="0.2">
      <c r="A72" s="93" t="s">
        <v>1798</v>
      </c>
      <c r="B72" s="95" t="s">
        <v>1893</v>
      </c>
      <c r="C72" s="94" t="s">
        <v>1894</v>
      </c>
      <c r="D72" s="94" t="s">
        <v>94</v>
      </c>
      <c r="E72" s="94" t="s">
        <v>94</v>
      </c>
      <c r="F72" s="94" t="s">
        <v>394</v>
      </c>
      <c r="G72" s="96" t="s">
        <v>603</v>
      </c>
      <c r="H72" s="96" t="s">
        <v>211</v>
      </c>
      <c r="I72" s="96" t="s">
        <v>94</v>
      </c>
      <c r="J72" s="96" t="s">
        <v>94</v>
      </c>
      <c r="K72" s="96" t="s">
        <v>394</v>
      </c>
      <c r="L72" s="65">
        <f>HLOOKUP(L$20,$S$18:$AW72,ROW($S72)-ROW($S$18)+1,FALSE)</f>
        <v>2553</v>
      </c>
      <c r="M72" s="65">
        <f>HLOOKUP(M$20,$S$18:$AW72,ROW($S72)-ROW($S$18)+1,FALSE)</f>
        <v>2545</v>
      </c>
      <c r="N72" s="66">
        <f t="shared" si="5"/>
        <v>-3.1335683509596812E-3</v>
      </c>
      <c r="O72" s="31">
        <f>IF(ISERROR(SUMIF($B$21:$B$672,$B72,$M$21:$M$672)/SUMIF($B$21:$B$672,$B72,$L$21:$L$672)-1),"-",SUMIF($B$21:$B$672,$B72,$M$21:$M$672)/SUMIF($B$21:$B$672,$B72,$L$21:$L$672)-1)</f>
        <v>-3.1335683509596812E-3</v>
      </c>
      <c r="P72" s="31">
        <f>IF(ISERROR(SUMIF($J$21:$J$672,$J72,$M$21:$M$672)/SUMIF($J$21:$J$672,$J72,$L$21:$L$672)-1),"-",SUMIF($J$21:$J$672,$J72,$M$21:$M$672)/SUMIF($J$21:$J$672,$J72,$L$21:$L$672)-1)</f>
        <v>-7.0426716141001822E-2</v>
      </c>
      <c r="Q72" s="31">
        <f>IF(ISERROR(SUMIF($K$21:$K$672,$K72,$M$21:$M$672)/SUMIF($K$21:$K$672,$K72,$L$21:$L$672)-1),"-",SUMIF($K$21:$K$672,$K72,$M$21:$M$672)/SUMIF($K$21:$K$672,$K72,$L$21:$L$672)-1)</f>
        <v>-5.2308392085512856E-2</v>
      </c>
      <c r="R72" s="31">
        <f>IF(ISERROR(SUMIF($I$21:$I$672,$I72,$M$21:$M$672)/SUMIF($I$21:$I$672,$I72,$L$21:$L$672)-1),"-",SUMIF($I$21:$I$672,$I72,$M$21:$M$672)/SUMIF($I$21:$I$672,$I72,$L$21:$L$672)-1)</f>
        <v>-7.0426716141001822E-2</v>
      </c>
      <c r="S72" s="46">
        <v>3004</v>
      </c>
      <c r="T72" s="46">
        <v>2683</v>
      </c>
      <c r="U72" s="46">
        <v>2486</v>
      </c>
      <c r="V72" s="46">
        <v>2342</v>
      </c>
      <c r="W72" s="46">
        <v>2387</v>
      </c>
      <c r="X72" s="46">
        <v>2553</v>
      </c>
      <c r="Y72" s="46">
        <v>2614</v>
      </c>
      <c r="Z72" s="46">
        <v>2663</v>
      </c>
      <c r="AA72" s="46">
        <v>2666</v>
      </c>
      <c r="AB72" s="46">
        <v>2633</v>
      </c>
      <c r="AC72" s="46">
        <v>2545</v>
      </c>
      <c r="AD72" s="46">
        <v>2483</v>
      </c>
      <c r="AE72" s="46">
        <v>2454</v>
      </c>
      <c r="AF72" s="46">
        <v>2421</v>
      </c>
      <c r="AG72" s="46">
        <v>2379</v>
      </c>
      <c r="AH72" s="46">
        <v>2338</v>
      </c>
      <c r="AI72" s="46">
        <v>2304</v>
      </c>
      <c r="AJ72" s="46">
        <v>2265</v>
      </c>
      <c r="AK72" s="46">
        <v>2210</v>
      </c>
      <c r="AL72" s="46">
        <v>2228</v>
      </c>
      <c r="AM72" s="46">
        <v>2287</v>
      </c>
      <c r="AN72" s="46">
        <v>2350</v>
      </c>
      <c r="AO72" s="46">
        <v>2437</v>
      </c>
      <c r="AP72" s="46">
        <v>2472</v>
      </c>
      <c r="AQ72" s="46">
        <v>2549</v>
      </c>
      <c r="AR72" s="47">
        <v>2609</v>
      </c>
      <c r="AS72" s="80">
        <f>IF(COUNTIF(B$20:B72,B72)=1,1,"-")</f>
        <v>1</v>
      </c>
      <c r="AT72" s="80">
        <f>IF(COUNTIF(J$20:J72,J72)=1,1,"-")</f>
        <v>1</v>
      </c>
      <c r="AU72" s="80" t="str">
        <f>IF(COUNTIF(K$20:K72,K72)=1,1,"-")</f>
        <v>-</v>
      </c>
      <c r="AV72" s="80">
        <f>IF(COUNTIF(I$20:I72,I72)=1,1,"-")</f>
        <v>1</v>
      </c>
      <c r="AW72" s="48" t="s">
        <v>241</v>
      </c>
      <c r="AZ72"/>
      <c r="BA72"/>
      <c r="BB72"/>
      <c r="BC72"/>
      <c r="BD72"/>
    </row>
    <row r="73" spans="1:56" ht="15.75" customHeight="1" x14ac:dyDescent="0.2">
      <c r="A73" s="93" t="s">
        <v>1798</v>
      </c>
      <c r="B73" s="95" t="s">
        <v>1895</v>
      </c>
      <c r="C73" s="94" t="s">
        <v>1896</v>
      </c>
      <c r="D73" s="94" t="s">
        <v>208</v>
      </c>
      <c r="E73" s="94" t="s">
        <v>208</v>
      </c>
      <c r="F73" s="94" t="s">
        <v>386</v>
      </c>
      <c r="G73" s="96" t="s">
        <v>604</v>
      </c>
      <c r="H73" s="96" t="s">
        <v>605</v>
      </c>
      <c r="I73" s="96" t="s">
        <v>208</v>
      </c>
      <c r="J73" s="96" t="s">
        <v>208</v>
      </c>
      <c r="K73" s="96" t="s">
        <v>386</v>
      </c>
      <c r="L73" s="65">
        <f>HLOOKUP(L$20,$S$18:$AW73,ROW($S73)-ROW($S$18)+1,FALSE)</f>
        <v>2425</v>
      </c>
      <c r="M73" s="65">
        <f>HLOOKUP(M$20,$S$18:$AW73,ROW($S73)-ROW($S$18)+1,FALSE)</f>
        <v>2245</v>
      </c>
      <c r="N73" s="66">
        <f t="shared" si="5"/>
        <v>-7.4226804123711299E-2</v>
      </c>
      <c r="O73" s="31">
        <f>IF(ISERROR(SUMIF($B$21:$B$672,$B73,$M$21:$M$672)/SUMIF($B$21:$B$672,$B73,$L$21:$L$672)-1),"-",SUMIF($B$21:$B$672,$B73,$M$21:$M$672)/SUMIF($B$21:$B$672,$B73,$L$21:$L$672)-1)</f>
        <v>-7.4226804123711299E-2</v>
      </c>
      <c r="P73" s="31">
        <f>IF(ISERROR(SUMIF($J$21:$J$672,$J73,$M$21:$M$672)/SUMIF($J$21:$J$672,$J73,$L$21:$L$672)-1),"-",SUMIF($J$21:$J$672,$J73,$M$21:$M$672)/SUMIF($J$21:$J$672,$J73,$L$21:$L$672)-1)</f>
        <v>-7.4226804123711299E-2</v>
      </c>
      <c r="Q73" s="31">
        <f>IF(ISERROR(SUMIF($K$21:$K$672,$K73,$M$21:$M$672)/SUMIF($K$21:$K$672,$K73,$L$21:$L$672)-1),"-",SUMIF($K$21:$K$672,$K73,$M$21:$M$672)/SUMIF($K$21:$K$672,$K73,$L$21:$L$672)-1)</f>
        <v>-6.9526650567419579E-2</v>
      </c>
      <c r="R73" s="31">
        <f>IF(ISERROR(SUMIF($I$21:$I$672,$I73,$M$21:$M$672)/SUMIF($I$21:$I$672,$I73,$L$21:$L$672)-1),"-",SUMIF($I$21:$I$672,$I73,$M$21:$M$672)/SUMIF($I$21:$I$672,$I73,$L$21:$L$672)-1)</f>
        <v>-7.4226804123711299E-2</v>
      </c>
      <c r="S73" s="46">
        <v>2155</v>
      </c>
      <c r="T73" s="46">
        <v>2090</v>
      </c>
      <c r="U73" s="46">
        <v>2214</v>
      </c>
      <c r="V73" s="46">
        <v>2268</v>
      </c>
      <c r="W73" s="46">
        <v>2383</v>
      </c>
      <c r="X73" s="46">
        <v>2425</v>
      </c>
      <c r="Y73" s="46">
        <v>2431</v>
      </c>
      <c r="Z73" s="46">
        <v>2393</v>
      </c>
      <c r="AA73" s="46">
        <v>2332</v>
      </c>
      <c r="AB73" s="46">
        <v>2271</v>
      </c>
      <c r="AC73" s="46">
        <v>2245</v>
      </c>
      <c r="AD73" s="46">
        <v>2241</v>
      </c>
      <c r="AE73" s="46">
        <v>2202</v>
      </c>
      <c r="AF73" s="46">
        <v>2188</v>
      </c>
      <c r="AG73" s="46">
        <v>2174</v>
      </c>
      <c r="AH73" s="46">
        <v>2138</v>
      </c>
      <c r="AI73" s="46">
        <v>2118</v>
      </c>
      <c r="AJ73" s="46">
        <v>2093</v>
      </c>
      <c r="AK73" s="46">
        <v>2089</v>
      </c>
      <c r="AL73" s="46">
        <v>2092</v>
      </c>
      <c r="AM73" s="46">
        <v>2102</v>
      </c>
      <c r="AN73" s="46">
        <v>2125</v>
      </c>
      <c r="AO73" s="46">
        <v>2145</v>
      </c>
      <c r="AP73" s="46">
        <v>2178</v>
      </c>
      <c r="AQ73" s="46">
        <v>2202</v>
      </c>
      <c r="AR73" s="47">
        <v>2213</v>
      </c>
      <c r="AS73" s="80">
        <f>IF(COUNTIF(B$20:B73,B73)=1,1,"-")</f>
        <v>1</v>
      </c>
      <c r="AT73" s="80">
        <f>IF(COUNTIF(J$20:J73,J73)=1,1,"-")</f>
        <v>1</v>
      </c>
      <c r="AU73" s="80" t="str">
        <f>IF(COUNTIF(K$20:K73,K73)=1,1,"-")</f>
        <v>-</v>
      </c>
      <c r="AV73" s="80">
        <f>IF(COUNTIF(I$20:I73,I73)=1,1,"-")</f>
        <v>1</v>
      </c>
      <c r="AW73" s="48" t="s">
        <v>241</v>
      </c>
      <c r="AZ73"/>
      <c r="BA73"/>
      <c r="BB73"/>
      <c r="BC73"/>
      <c r="BD73"/>
    </row>
    <row r="74" spans="1:56" ht="15.75" customHeight="1" x14ac:dyDescent="0.2">
      <c r="A74" s="93" t="s">
        <v>1798</v>
      </c>
      <c r="B74" s="95" t="s">
        <v>1835</v>
      </c>
      <c r="C74" s="94" t="s">
        <v>1836</v>
      </c>
      <c r="D74" s="94" t="s">
        <v>284</v>
      </c>
      <c r="E74" s="94" t="s">
        <v>79</v>
      </c>
      <c r="F74" s="94" t="s">
        <v>388</v>
      </c>
      <c r="G74" s="96" t="s">
        <v>606</v>
      </c>
      <c r="H74" s="96" t="s">
        <v>607</v>
      </c>
      <c r="I74" s="96" t="s">
        <v>67</v>
      </c>
      <c r="J74" s="96" t="s">
        <v>67</v>
      </c>
      <c r="K74" s="96" t="s">
        <v>389</v>
      </c>
      <c r="L74" s="65">
        <f>HLOOKUP(L$20,$S$18:$AW74,ROW($S74)-ROW($S$18)+1,FALSE)</f>
        <v>999</v>
      </c>
      <c r="M74" s="65">
        <f>HLOOKUP(M$20,$S$18:$AW74,ROW($S74)-ROW($S$18)+1,FALSE)</f>
        <v>882</v>
      </c>
      <c r="N74" s="66">
        <f t="shared" si="5"/>
        <v>-0.11711711711711714</v>
      </c>
      <c r="O74" s="31">
        <f>IF(ISERROR(SUMIF($B$21:$B$672,$B74,$M$21:$M$672)/SUMIF($B$21:$B$672,$B74,$L$21:$L$672)-1),"-",SUMIF($B$21:$B$672,$B74,$M$21:$M$672)/SUMIF($B$21:$B$672,$B74,$L$21:$L$672)-1)</f>
        <v>-9.4627753993943853E-2</v>
      </c>
      <c r="P74" s="31">
        <f>IF(ISERROR(SUMIF($J$21:$J$672,$J74,$M$21:$M$672)/SUMIF($J$21:$J$672,$J74,$L$21:$L$672)-1),"-",SUMIF($J$21:$J$672,$J74,$M$21:$M$672)/SUMIF($J$21:$J$672,$J74,$L$21:$L$672)-1)</f>
        <v>-4.6036930033915291E-2</v>
      </c>
      <c r="Q74" s="31">
        <f>IF(ISERROR(SUMIF($K$21:$K$672,$K74,$M$21:$M$672)/SUMIF($K$21:$K$672,$K74,$L$21:$L$672)-1),"-",SUMIF($K$21:$K$672,$K74,$M$21:$M$672)/SUMIF($K$21:$K$672,$K74,$L$21:$L$672)-1)</f>
        <v>-7.8231982896267982E-2</v>
      </c>
      <c r="R74" s="31">
        <f>IF(ISERROR(SUMIF($I$21:$I$672,$I74,$M$21:$M$672)/SUMIF($I$21:$I$672,$I74,$L$21:$L$672)-1),"-",SUMIF($I$21:$I$672,$I74,$M$21:$M$672)/SUMIF($I$21:$I$672,$I74,$L$21:$L$672)-1)</f>
        <v>-4.6036930033915291E-2</v>
      </c>
      <c r="S74" s="46">
        <v>960</v>
      </c>
      <c r="T74" s="46">
        <v>986</v>
      </c>
      <c r="U74" s="46">
        <v>1003</v>
      </c>
      <c r="V74" s="46">
        <v>1022</v>
      </c>
      <c r="W74" s="46">
        <v>1029</v>
      </c>
      <c r="X74" s="46">
        <v>999</v>
      </c>
      <c r="Y74" s="46">
        <v>965</v>
      </c>
      <c r="Z74" s="46">
        <v>912</v>
      </c>
      <c r="AA74" s="46">
        <v>872</v>
      </c>
      <c r="AB74" s="46">
        <v>872</v>
      </c>
      <c r="AC74" s="46">
        <v>882</v>
      </c>
      <c r="AD74" s="46">
        <v>881</v>
      </c>
      <c r="AE74" s="46">
        <v>868</v>
      </c>
      <c r="AF74" s="46">
        <v>867</v>
      </c>
      <c r="AG74" s="46">
        <v>866</v>
      </c>
      <c r="AH74" s="46">
        <v>863</v>
      </c>
      <c r="AI74" s="46">
        <v>851</v>
      </c>
      <c r="AJ74" s="46">
        <v>846</v>
      </c>
      <c r="AK74" s="46">
        <v>842</v>
      </c>
      <c r="AL74" s="46">
        <v>847</v>
      </c>
      <c r="AM74" s="46">
        <v>852</v>
      </c>
      <c r="AN74" s="46">
        <v>861</v>
      </c>
      <c r="AO74" s="46">
        <v>870</v>
      </c>
      <c r="AP74" s="46">
        <v>883</v>
      </c>
      <c r="AQ74" s="46">
        <v>891</v>
      </c>
      <c r="AR74" s="47">
        <v>894</v>
      </c>
      <c r="AS74" s="80" t="str">
        <f>IF(COUNTIF(B$20:B74,B74)=1,1,"-")</f>
        <v>-</v>
      </c>
      <c r="AT74" s="80">
        <f>IF(COUNTIF(J$20:J74,J74)=1,1,"-")</f>
        <v>1</v>
      </c>
      <c r="AU74" s="80" t="str">
        <f>IF(COUNTIF(K$20:K74,K74)=1,1,"-")</f>
        <v>-</v>
      </c>
      <c r="AV74" s="80">
        <f>IF(COUNTIF(I$20:I74,I74)=1,1,"-")</f>
        <v>1</v>
      </c>
      <c r="AW74" s="48" t="s">
        <v>241</v>
      </c>
      <c r="AZ74"/>
      <c r="BA74"/>
      <c r="BB74"/>
      <c r="BC74"/>
      <c r="BD74"/>
    </row>
    <row r="75" spans="1:56" ht="15.75" customHeight="1" x14ac:dyDescent="0.2">
      <c r="A75" s="93" t="s">
        <v>1798</v>
      </c>
      <c r="B75" s="95" t="s">
        <v>460</v>
      </c>
      <c r="C75" s="94" t="s">
        <v>247</v>
      </c>
      <c r="D75" s="94" t="s">
        <v>59</v>
      </c>
      <c r="E75" s="94" t="s">
        <v>59</v>
      </c>
      <c r="F75" s="94" t="s">
        <v>389</v>
      </c>
      <c r="G75" s="96" t="s">
        <v>608</v>
      </c>
      <c r="H75" s="96" t="s">
        <v>609</v>
      </c>
      <c r="I75" s="96" t="s">
        <v>59</v>
      </c>
      <c r="J75" s="96" t="s">
        <v>59</v>
      </c>
      <c r="K75" s="96" t="s">
        <v>389</v>
      </c>
      <c r="L75" s="65">
        <f>HLOOKUP(L$20,$S$18:$AW75,ROW($S75)-ROW($S$18)+1,FALSE)</f>
        <v>2146</v>
      </c>
      <c r="M75" s="65">
        <f>HLOOKUP(M$20,$S$18:$AW75,ROW($S75)-ROW($S$18)+1,FALSE)</f>
        <v>1994</v>
      </c>
      <c r="N75" s="66">
        <f t="shared" si="5"/>
        <v>-7.0829450139794914E-2</v>
      </c>
      <c r="O75" s="31">
        <f>IF(ISERROR(SUMIF($B$21:$B$672,$B75,$M$21:$M$672)/SUMIF($B$21:$B$672,$B75,$L$21:$L$672)-1),"-",SUMIF($B$21:$B$672,$B75,$M$21:$M$672)/SUMIF($B$21:$B$672,$B75,$L$21:$L$672)-1)</f>
        <v>-7.0829450139794914E-2</v>
      </c>
      <c r="P75" s="31">
        <f>IF(ISERROR(SUMIF($J$21:$J$672,$J75,$M$21:$M$672)/SUMIF($J$21:$J$672,$J75,$L$21:$L$672)-1),"-",SUMIF($J$21:$J$672,$J75,$M$21:$M$672)/SUMIF($J$21:$J$672,$J75,$L$21:$L$672)-1)</f>
        <v>-7.2767857142857162E-2</v>
      </c>
      <c r="Q75" s="31">
        <f>IF(ISERROR(SUMIF($K$21:$K$672,$K75,$M$21:$M$672)/SUMIF($K$21:$K$672,$K75,$L$21:$L$672)-1),"-",SUMIF($K$21:$K$672,$K75,$M$21:$M$672)/SUMIF($K$21:$K$672,$K75,$L$21:$L$672)-1)</f>
        <v>-7.8231982896267982E-2</v>
      </c>
      <c r="R75" s="31">
        <f>IF(ISERROR(SUMIF($I$21:$I$672,$I75,$M$21:$M$672)/SUMIF($I$21:$I$672,$I75,$L$21:$L$672)-1),"-",SUMIF($I$21:$I$672,$I75,$M$21:$M$672)/SUMIF($I$21:$I$672,$I75,$L$21:$L$672)-1)</f>
        <v>-7.2767857142857162E-2</v>
      </c>
      <c r="S75" s="46">
        <v>2185</v>
      </c>
      <c r="T75" s="46">
        <v>2203</v>
      </c>
      <c r="U75" s="46">
        <v>2251</v>
      </c>
      <c r="V75" s="46">
        <v>2230</v>
      </c>
      <c r="W75" s="46">
        <v>2159</v>
      </c>
      <c r="X75" s="46">
        <v>2146</v>
      </c>
      <c r="Y75" s="46">
        <v>2103</v>
      </c>
      <c r="Z75" s="46">
        <v>2083</v>
      </c>
      <c r="AA75" s="46">
        <v>2070</v>
      </c>
      <c r="AB75" s="46">
        <v>2029</v>
      </c>
      <c r="AC75" s="46">
        <v>1994</v>
      </c>
      <c r="AD75" s="46">
        <v>1969</v>
      </c>
      <c r="AE75" s="46">
        <v>1947</v>
      </c>
      <c r="AF75" s="46">
        <v>1934</v>
      </c>
      <c r="AG75" s="46">
        <v>1919</v>
      </c>
      <c r="AH75" s="46">
        <v>1900</v>
      </c>
      <c r="AI75" s="46">
        <v>1882</v>
      </c>
      <c r="AJ75" s="46">
        <v>1850</v>
      </c>
      <c r="AK75" s="46">
        <v>1840</v>
      </c>
      <c r="AL75" s="46">
        <v>1838</v>
      </c>
      <c r="AM75" s="46">
        <v>1859</v>
      </c>
      <c r="AN75" s="46">
        <v>1891</v>
      </c>
      <c r="AO75" s="46">
        <v>1921</v>
      </c>
      <c r="AP75" s="46">
        <v>1948</v>
      </c>
      <c r="AQ75" s="46">
        <v>1968</v>
      </c>
      <c r="AR75" s="47">
        <v>1991</v>
      </c>
      <c r="AS75" s="80">
        <f>IF(COUNTIF(B$20:B75,B75)=1,1,"-")</f>
        <v>1</v>
      </c>
      <c r="AT75" s="80">
        <f>IF(COUNTIF(J$20:J75,J75)=1,1,"-")</f>
        <v>1</v>
      </c>
      <c r="AU75" s="80" t="str">
        <f>IF(COUNTIF(K$20:K75,K75)=1,1,"-")</f>
        <v>-</v>
      </c>
      <c r="AV75" s="80">
        <f>IF(COUNTIF(I$20:I75,I75)=1,1,"-")</f>
        <v>1</v>
      </c>
      <c r="AW75" s="48" t="s">
        <v>241</v>
      </c>
      <c r="AZ75"/>
      <c r="BA75"/>
      <c r="BB75"/>
      <c r="BC75"/>
      <c r="BD75"/>
    </row>
    <row r="76" spans="1:56" ht="15.75" customHeight="1" x14ac:dyDescent="0.2">
      <c r="A76" s="93" t="s">
        <v>1798</v>
      </c>
      <c r="B76" s="95" t="s">
        <v>1897</v>
      </c>
      <c r="C76" s="94" t="s">
        <v>1898</v>
      </c>
      <c r="D76" s="94" t="s">
        <v>281</v>
      </c>
      <c r="E76" s="94" t="s">
        <v>129</v>
      </c>
      <c r="F76" s="94" t="s">
        <v>385</v>
      </c>
      <c r="G76" s="96" t="s">
        <v>610</v>
      </c>
      <c r="H76" s="96" t="s">
        <v>611</v>
      </c>
      <c r="I76" s="96" t="s">
        <v>378</v>
      </c>
      <c r="J76" s="96" t="s">
        <v>170</v>
      </c>
      <c r="K76" s="96" t="s">
        <v>385</v>
      </c>
      <c r="L76" s="65">
        <f>HLOOKUP(L$20,$S$18:$AW76,ROW($S76)-ROW($S$18)+1,FALSE)</f>
        <v>1577</v>
      </c>
      <c r="M76" s="65">
        <f>HLOOKUP(M$20,$S$18:$AW76,ROW($S76)-ROW($S$18)+1,FALSE)</f>
        <v>1261</v>
      </c>
      <c r="N76" s="66">
        <f t="shared" si="5"/>
        <v>-0.20038046924540265</v>
      </c>
      <c r="O76" s="31">
        <f>IF(ISERROR(SUMIF($B$21:$B$672,$B76,$M$21:$M$672)/SUMIF($B$21:$B$672,$B76,$L$21:$L$672)-1),"-",SUMIF($B$21:$B$672,$B76,$M$21:$M$672)/SUMIF($B$21:$B$672,$B76,$L$21:$L$672)-1)</f>
        <v>-0.1098229781325929</v>
      </c>
      <c r="P76" s="31">
        <f>IF(ISERROR(SUMIF($J$21:$J$672,$J76,$M$21:$M$672)/SUMIF($J$21:$J$672,$J76,$L$21:$L$672)-1),"-",SUMIF($J$21:$J$672,$J76,$M$21:$M$672)/SUMIF($J$21:$J$672,$J76,$L$21:$L$672)-1)</f>
        <v>-0.20038046924540265</v>
      </c>
      <c r="Q76" s="31">
        <f>IF(ISERROR(SUMIF($K$21:$K$672,$K76,$M$21:$M$672)/SUMIF($K$21:$K$672,$K76,$L$21:$L$672)-1),"-",SUMIF($K$21:$K$672,$K76,$M$21:$M$672)/SUMIF($K$21:$K$672,$K76,$L$21:$L$672)-1)</f>
        <v>-0.10412074832930718</v>
      </c>
      <c r="R76" s="31">
        <f>IF(ISERROR(SUMIF($I$21:$I$672,$I76,$M$21:$M$672)/SUMIF($I$21:$I$672,$I76,$L$21:$L$672)-1),"-",SUMIF($I$21:$I$672,$I76,$M$21:$M$672)/SUMIF($I$21:$I$672,$I76,$L$21:$L$672)-1)</f>
        <v>-0.20038046924540265</v>
      </c>
      <c r="S76" s="46">
        <v>1708</v>
      </c>
      <c r="T76" s="46">
        <v>1652</v>
      </c>
      <c r="U76" s="46">
        <v>1620</v>
      </c>
      <c r="V76" s="46">
        <v>1626</v>
      </c>
      <c r="W76" s="46">
        <v>1613</v>
      </c>
      <c r="X76" s="46">
        <v>1577</v>
      </c>
      <c r="Y76" s="46">
        <v>1560</v>
      </c>
      <c r="Z76" s="46">
        <v>1478</v>
      </c>
      <c r="AA76" s="46">
        <v>1406</v>
      </c>
      <c r="AB76" s="46">
        <v>1332</v>
      </c>
      <c r="AC76" s="46">
        <v>1261</v>
      </c>
      <c r="AD76" s="46">
        <v>1230</v>
      </c>
      <c r="AE76" s="46">
        <v>1221</v>
      </c>
      <c r="AF76" s="46">
        <v>1217</v>
      </c>
      <c r="AG76" s="46">
        <v>1202</v>
      </c>
      <c r="AH76" s="46">
        <v>1189</v>
      </c>
      <c r="AI76" s="46">
        <v>1184</v>
      </c>
      <c r="AJ76" s="46">
        <v>1164</v>
      </c>
      <c r="AK76" s="46">
        <v>1148</v>
      </c>
      <c r="AL76" s="46">
        <v>1151</v>
      </c>
      <c r="AM76" s="46">
        <v>1147</v>
      </c>
      <c r="AN76" s="46">
        <v>1135</v>
      </c>
      <c r="AO76" s="46">
        <v>1127</v>
      </c>
      <c r="AP76" s="46">
        <v>1128</v>
      </c>
      <c r="AQ76" s="46">
        <v>1134</v>
      </c>
      <c r="AR76" s="47">
        <v>1140</v>
      </c>
      <c r="AS76" s="80">
        <f>IF(COUNTIF(B$20:B76,B76)=1,1,"-")</f>
        <v>1</v>
      </c>
      <c r="AT76" s="80">
        <f>IF(COUNTIF(J$20:J76,J76)=1,1,"-")</f>
        <v>1</v>
      </c>
      <c r="AU76" s="80">
        <f>IF(COUNTIF(K$20:K76,K76)=1,1,"-")</f>
        <v>1</v>
      </c>
      <c r="AV76" s="80">
        <f>IF(COUNTIF(I$20:I76,I76)=1,1,"-")</f>
        <v>1</v>
      </c>
      <c r="AW76" s="48" t="s">
        <v>241</v>
      </c>
      <c r="AZ76"/>
      <c r="BA76"/>
      <c r="BB76"/>
      <c r="BC76"/>
      <c r="BD76"/>
    </row>
    <row r="77" spans="1:56" ht="15.75" customHeight="1" x14ac:dyDescent="0.2">
      <c r="A77" s="93" t="s">
        <v>1798</v>
      </c>
      <c r="B77" s="95" t="s">
        <v>1899</v>
      </c>
      <c r="C77" s="94" t="s">
        <v>1900</v>
      </c>
      <c r="D77" s="94" t="s">
        <v>120</v>
      </c>
      <c r="E77" s="94" t="s">
        <v>120</v>
      </c>
      <c r="F77" s="94" t="s">
        <v>385</v>
      </c>
      <c r="G77" s="96" t="s">
        <v>612</v>
      </c>
      <c r="H77" s="96" t="s">
        <v>613</v>
      </c>
      <c r="I77" s="96" t="s">
        <v>120</v>
      </c>
      <c r="J77" s="96" t="s">
        <v>120</v>
      </c>
      <c r="K77" s="96" t="s">
        <v>385</v>
      </c>
      <c r="L77" s="65">
        <f>HLOOKUP(L$20,$S$18:$AW77,ROW($S77)-ROW($S$18)+1,FALSE)</f>
        <v>2636</v>
      </c>
      <c r="M77" s="65">
        <f>HLOOKUP(M$20,$S$18:$AW77,ROW($S77)-ROW($S$18)+1,FALSE)</f>
        <v>2531</v>
      </c>
      <c r="N77" s="66">
        <f t="shared" si="5"/>
        <v>-3.9833080424886202E-2</v>
      </c>
      <c r="O77" s="31">
        <f>IF(ISERROR(SUMIF($B$21:$B$672,$B77,$M$21:$M$672)/SUMIF($B$21:$B$672,$B77,$L$21:$L$672)-1),"-",SUMIF($B$21:$B$672,$B77,$M$21:$M$672)/SUMIF($B$21:$B$672,$B77,$L$21:$L$672)-1)</f>
        <v>-8.7175188600167597E-2</v>
      </c>
      <c r="P77" s="31">
        <f>IF(ISERROR(SUMIF($J$21:$J$672,$J77,$M$21:$M$672)/SUMIF($J$21:$J$672,$J77,$L$21:$L$672)-1),"-",SUMIF($J$21:$J$672,$J77,$M$21:$M$672)/SUMIF($J$21:$J$672,$J77,$L$21:$L$672)-1)</f>
        <v>-8.9733225545674977E-2</v>
      </c>
      <c r="Q77" s="31">
        <f>IF(ISERROR(SUMIF($K$21:$K$672,$K77,$M$21:$M$672)/SUMIF($K$21:$K$672,$K77,$L$21:$L$672)-1),"-",SUMIF($K$21:$K$672,$K77,$M$21:$M$672)/SUMIF($K$21:$K$672,$K77,$L$21:$L$672)-1)</f>
        <v>-0.10412074832930718</v>
      </c>
      <c r="R77" s="31">
        <f>IF(ISERROR(SUMIF($I$21:$I$672,$I77,$M$21:$M$672)/SUMIF($I$21:$I$672,$I77,$L$21:$L$672)-1),"-",SUMIF($I$21:$I$672,$I77,$M$21:$M$672)/SUMIF($I$21:$I$672,$I77,$L$21:$L$672)-1)</f>
        <v>-8.9733225545674977E-2</v>
      </c>
      <c r="S77" s="46">
        <v>2362</v>
      </c>
      <c r="T77" s="46">
        <v>2358</v>
      </c>
      <c r="U77" s="46">
        <v>2355</v>
      </c>
      <c r="V77" s="46">
        <v>2445</v>
      </c>
      <c r="W77" s="46">
        <v>2522</v>
      </c>
      <c r="X77" s="46">
        <v>2636</v>
      </c>
      <c r="Y77" s="46">
        <v>2707</v>
      </c>
      <c r="Z77" s="46">
        <v>2704</v>
      </c>
      <c r="AA77" s="46">
        <v>2655</v>
      </c>
      <c r="AB77" s="46">
        <v>2601</v>
      </c>
      <c r="AC77" s="46">
        <v>2531</v>
      </c>
      <c r="AD77" s="46">
        <v>2478</v>
      </c>
      <c r="AE77" s="46">
        <v>2437</v>
      </c>
      <c r="AF77" s="46">
        <v>2392</v>
      </c>
      <c r="AG77" s="46">
        <v>2366</v>
      </c>
      <c r="AH77" s="46">
        <v>2328</v>
      </c>
      <c r="AI77" s="46">
        <v>2289</v>
      </c>
      <c r="AJ77" s="46">
        <v>2278</v>
      </c>
      <c r="AK77" s="46">
        <v>2254</v>
      </c>
      <c r="AL77" s="46">
        <v>2230</v>
      </c>
      <c r="AM77" s="46">
        <v>2229</v>
      </c>
      <c r="AN77" s="46">
        <v>2244</v>
      </c>
      <c r="AO77" s="46">
        <v>2278</v>
      </c>
      <c r="AP77" s="46">
        <v>2306</v>
      </c>
      <c r="AQ77" s="46">
        <v>2328</v>
      </c>
      <c r="AR77" s="47">
        <v>2341</v>
      </c>
      <c r="AS77" s="80">
        <f>IF(COUNTIF(B$20:B77,B77)=1,1,"-")</f>
        <v>1</v>
      </c>
      <c r="AT77" s="80">
        <f>IF(COUNTIF(J$20:J77,J77)=1,1,"-")</f>
        <v>1</v>
      </c>
      <c r="AU77" s="80" t="str">
        <f>IF(COUNTIF(K$20:K77,K77)=1,1,"-")</f>
        <v>-</v>
      </c>
      <c r="AV77" s="80">
        <f>IF(COUNTIF(I$20:I77,I77)=1,1,"-")</f>
        <v>1</v>
      </c>
      <c r="AW77" s="48" t="s">
        <v>241</v>
      </c>
      <c r="AZ77"/>
      <c r="BA77"/>
      <c r="BB77"/>
      <c r="BC77"/>
      <c r="BD77"/>
    </row>
    <row r="78" spans="1:56" ht="15.75" customHeight="1" x14ac:dyDescent="0.2">
      <c r="A78" s="93" t="s">
        <v>1798</v>
      </c>
      <c r="B78" s="95" t="s">
        <v>1901</v>
      </c>
      <c r="C78" s="94" t="s">
        <v>1902</v>
      </c>
      <c r="D78" s="94" t="s">
        <v>310</v>
      </c>
      <c r="E78" s="94" t="s">
        <v>20</v>
      </c>
      <c r="F78" s="94" t="s">
        <v>389</v>
      </c>
      <c r="G78" s="96" t="s">
        <v>614</v>
      </c>
      <c r="H78" s="96" t="s">
        <v>615</v>
      </c>
      <c r="I78" s="96" t="s">
        <v>310</v>
      </c>
      <c r="J78" s="96" t="s">
        <v>20</v>
      </c>
      <c r="K78" s="96" t="s">
        <v>389</v>
      </c>
      <c r="L78" s="65">
        <f>HLOOKUP(L$20,$S$18:$AW78,ROW($S78)-ROW($S$18)+1,FALSE)</f>
        <v>437</v>
      </c>
      <c r="M78" s="65">
        <f>HLOOKUP(M$20,$S$18:$AW78,ROW($S78)-ROW($S$18)+1,FALSE)</f>
        <v>405</v>
      </c>
      <c r="N78" s="66">
        <f t="shared" si="5"/>
        <v>-7.3226544622425616E-2</v>
      </c>
      <c r="O78" s="31">
        <f>IF(ISERROR(SUMIF($B$21:$B$672,$B78,$M$21:$M$672)/SUMIF($B$21:$B$672,$B78,$L$21:$L$672)-1),"-",SUMIF($B$21:$B$672,$B78,$M$21:$M$672)/SUMIF($B$21:$B$672,$B78,$L$21:$L$672)-1)</f>
        <v>-7.3226544622425616E-2</v>
      </c>
      <c r="P78" s="31">
        <f>IF(ISERROR(SUMIF($J$21:$J$672,$J78,$M$21:$M$672)/SUMIF($J$21:$J$672,$J78,$L$21:$L$672)-1),"-",SUMIF($J$21:$J$672,$J78,$M$21:$M$672)/SUMIF($J$21:$J$672,$J78,$L$21:$L$672)-1)</f>
        <v>-4.444245730126084E-2</v>
      </c>
      <c r="Q78" s="31">
        <f>IF(ISERROR(SUMIF($K$21:$K$672,$K78,$M$21:$M$672)/SUMIF($K$21:$K$672,$K78,$L$21:$L$672)-1),"-",SUMIF($K$21:$K$672,$K78,$M$21:$M$672)/SUMIF($K$21:$K$672,$K78,$L$21:$L$672)-1)</f>
        <v>-7.8231982896267982E-2</v>
      </c>
      <c r="R78" s="31">
        <f>IF(ISERROR(SUMIF($I$21:$I$672,$I78,$M$21:$M$672)/SUMIF($I$21:$I$672,$I78,$L$21:$L$672)-1),"-",SUMIF($I$21:$I$672,$I78,$M$21:$M$672)/SUMIF($I$21:$I$672,$I78,$L$21:$L$672)-1)</f>
        <v>-4.8100743187448392E-2</v>
      </c>
      <c r="S78" s="46">
        <v>377</v>
      </c>
      <c r="T78" s="46">
        <v>398</v>
      </c>
      <c r="U78" s="46">
        <v>410</v>
      </c>
      <c r="V78" s="46">
        <v>405</v>
      </c>
      <c r="W78" s="46">
        <v>427</v>
      </c>
      <c r="X78" s="46">
        <v>437</v>
      </c>
      <c r="Y78" s="46">
        <v>429</v>
      </c>
      <c r="Z78" s="46">
        <v>442</v>
      </c>
      <c r="AA78" s="46">
        <v>401</v>
      </c>
      <c r="AB78" s="46">
        <v>402</v>
      </c>
      <c r="AC78" s="46">
        <v>405</v>
      </c>
      <c r="AD78" s="46">
        <v>405</v>
      </c>
      <c r="AE78" s="46">
        <v>405</v>
      </c>
      <c r="AF78" s="46">
        <v>407</v>
      </c>
      <c r="AG78" s="46">
        <v>405</v>
      </c>
      <c r="AH78" s="46">
        <v>401</v>
      </c>
      <c r="AI78" s="46">
        <v>398</v>
      </c>
      <c r="AJ78" s="46">
        <v>395</v>
      </c>
      <c r="AK78" s="46">
        <v>395</v>
      </c>
      <c r="AL78" s="46">
        <v>396</v>
      </c>
      <c r="AM78" s="46">
        <v>400</v>
      </c>
      <c r="AN78" s="46">
        <v>408</v>
      </c>
      <c r="AO78" s="46">
        <v>420</v>
      </c>
      <c r="AP78" s="46">
        <v>428</v>
      </c>
      <c r="AQ78" s="46">
        <v>437</v>
      </c>
      <c r="AR78" s="47">
        <v>446</v>
      </c>
      <c r="AS78" s="80">
        <f>IF(COUNTIF(B$20:B78,B78)=1,1,"-")</f>
        <v>1</v>
      </c>
      <c r="AT78" s="80">
        <f>IF(COUNTIF(J$20:J78,J78)=1,1,"-")</f>
        <v>1</v>
      </c>
      <c r="AU78" s="80" t="str">
        <f>IF(COUNTIF(K$20:K78,K78)=1,1,"-")</f>
        <v>-</v>
      </c>
      <c r="AV78" s="80">
        <f>IF(COUNTIF(I$20:I78,I78)=1,1,"-")</f>
        <v>1</v>
      </c>
      <c r="AW78" s="48" t="s">
        <v>241</v>
      </c>
      <c r="AZ78"/>
      <c r="BA78"/>
      <c r="BB78"/>
      <c r="BC78"/>
      <c r="BD78"/>
    </row>
    <row r="79" spans="1:56" ht="15.75" customHeight="1" x14ac:dyDescent="0.2">
      <c r="A79" s="93" t="s">
        <v>1798</v>
      </c>
      <c r="B79" s="95" t="s">
        <v>448</v>
      </c>
      <c r="C79" s="94" t="s">
        <v>248</v>
      </c>
      <c r="D79" s="94" t="s">
        <v>43</v>
      </c>
      <c r="E79" s="94" t="s">
        <v>43</v>
      </c>
      <c r="F79" s="94" t="s">
        <v>384</v>
      </c>
      <c r="G79" s="96" t="s">
        <v>616</v>
      </c>
      <c r="H79" s="96" t="s">
        <v>617</v>
      </c>
      <c r="I79" s="96" t="s">
        <v>43</v>
      </c>
      <c r="J79" s="96" t="s">
        <v>43</v>
      </c>
      <c r="K79" s="96" t="s">
        <v>384</v>
      </c>
      <c r="L79" s="65">
        <f>HLOOKUP(L$20,$S$18:$AW79,ROW($S79)-ROW($S$18)+1,FALSE)</f>
        <v>2357</v>
      </c>
      <c r="M79" s="65">
        <f>HLOOKUP(M$20,$S$18:$AW79,ROW($S79)-ROW($S$18)+1,FALSE)</f>
        <v>2249</v>
      </c>
      <c r="N79" s="66">
        <f t="shared" si="5"/>
        <v>-4.5820958845990689E-2</v>
      </c>
      <c r="O79" s="31">
        <f>IF(ISERROR(SUMIF($B$21:$B$672,$B79,$M$21:$M$672)/SUMIF($B$21:$B$672,$B79,$L$21:$L$672)-1),"-",SUMIF($B$21:$B$672,$B79,$M$21:$M$672)/SUMIF($B$21:$B$672,$B79,$L$21:$L$672)-1)</f>
        <v>-4.5820958845990689E-2</v>
      </c>
      <c r="P79" s="31">
        <f>IF(ISERROR(SUMIF($J$21:$J$672,$J79,$M$21:$M$672)/SUMIF($J$21:$J$672,$J79,$L$21:$L$672)-1),"-",SUMIF($J$21:$J$672,$J79,$M$21:$M$672)/SUMIF($J$21:$J$672,$J79,$L$21:$L$672)-1)</f>
        <v>3.3288948069243318E-4</v>
      </c>
      <c r="Q79" s="31">
        <f>IF(ISERROR(SUMIF($K$21:$K$672,$K79,$M$21:$M$672)/SUMIF($K$21:$K$672,$K79,$L$21:$L$672)-1),"-",SUMIF($K$21:$K$672,$K79,$M$21:$M$672)/SUMIF($K$21:$K$672,$K79,$L$21:$L$672)-1)</f>
        <v>-2.2365450582957913E-2</v>
      </c>
      <c r="R79" s="31">
        <f>IF(ISERROR(SUMIF($I$21:$I$672,$I79,$M$21:$M$672)/SUMIF($I$21:$I$672,$I79,$L$21:$L$672)-1),"-",SUMIF($I$21:$I$672,$I79,$M$21:$M$672)/SUMIF($I$21:$I$672,$I79,$L$21:$L$672)-1)</f>
        <v>3.3288948069243318E-4</v>
      </c>
      <c r="S79" s="46">
        <v>2127</v>
      </c>
      <c r="T79" s="46">
        <v>2252</v>
      </c>
      <c r="U79" s="46">
        <v>2273</v>
      </c>
      <c r="V79" s="46">
        <v>2368</v>
      </c>
      <c r="W79" s="46">
        <v>2401</v>
      </c>
      <c r="X79" s="46">
        <v>2357</v>
      </c>
      <c r="Y79" s="46">
        <v>2335</v>
      </c>
      <c r="Z79" s="46">
        <v>2306</v>
      </c>
      <c r="AA79" s="46">
        <v>2262</v>
      </c>
      <c r="AB79" s="46">
        <v>2240</v>
      </c>
      <c r="AC79" s="46">
        <v>2249</v>
      </c>
      <c r="AD79" s="46">
        <v>2275</v>
      </c>
      <c r="AE79" s="46">
        <v>2304</v>
      </c>
      <c r="AF79" s="46">
        <v>2345</v>
      </c>
      <c r="AG79" s="46">
        <v>2349</v>
      </c>
      <c r="AH79" s="46">
        <v>2346</v>
      </c>
      <c r="AI79" s="46">
        <v>2353</v>
      </c>
      <c r="AJ79" s="46">
        <v>2356</v>
      </c>
      <c r="AK79" s="46">
        <v>2368</v>
      </c>
      <c r="AL79" s="46">
        <v>2397</v>
      </c>
      <c r="AM79" s="46">
        <v>2448</v>
      </c>
      <c r="AN79" s="46">
        <v>2505</v>
      </c>
      <c r="AO79" s="46">
        <v>2543</v>
      </c>
      <c r="AP79" s="46">
        <v>2590</v>
      </c>
      <c r="AQ79" s="46">
        <v>2638</v>
      </c>
      <c r="AR79" s="47">
        <v>2693</v>
      </c>
      <c r="AS79" s="80">
        <f>IF(COUNTIF(B$20:B79,B79)=1,1,"-")</f>
        <v>1</v>
      </c>
      <c r="AT79" s="80">
        <f>IF(COUNTIF(J$20:J79,J79)=1,1,"-")</f>
        <v>1</v>
      </c>
      <c r="AU79" s="80" t="str">
        <f>IF(COUNTIF(K$20:K79,K79)=1,1,"-")</f>
        <v>-</v>
      </c>
      <c r="AV79" s="80">
        <f>IF(COUNTIF(I$20:I79,I79)=1,1,"-")</f>
        <v>1</v>
      </c>
      <c r="AW79" s="48" t="s">
        <v>241</v>
      </c>
      <c r="AZ79"/>
      <c r="BA79"/>
      <c r="BB79"/>
      <c r="BC79"/>
      <c r="BD79"/>
    </row>
    <row r="80" spans="1:56" ht="15.75" customHeight="1" x14ac:dyDescent="0.2">
      <c r="A80" s="93" t="s">
        <v>1798</v>
      </c>
      <c r="B80" s="95" t="s">
        <v>474</v>
      </c>
      <c r="C80" s="94" t="s">
        <v>123</v>
      </c>
      <c r="D80" s="94" t="s">
        <v>17</v>
      </c>
      <c r="E80" s="94" t="s">
        <v>17</v>
      </c>
      <c r="F80" s="94" t="s">
        <v>393</v>
      </c>
      <c r="G80" s="96" t="s">
        <v>618</v>
      </c>
      <c r="H80" s="96" t="s">
        <v>619</v>
      </c>
      <c r="I80" s="96" t="s">
        <v>18</v>
      </c>
      <c r="J80" s="96" t="s">
        <v>18</v>
      </c>
      <c r="K80" s="96" t="s">
        <v>393</v>
      </c>
      <c r="L80" s="65">
        <f>HLOOKUP(L$20,$S$18:$AW80,ROW($S80)-ROW($S$18)+1,FALSE)</f>
        <v>152</v>
      </c>
      <c r="M80" s="65">
        <f>HLOOKUP(M$20,$S$18:$AW80,ROW($S80)-ROW($S$18)+1,FALSE)</f>
        <v>132</v>
      </c>
      <c r="N80" s="66">
        <f t="shared" si="5"/>
        <v>-0.13157894736842102</v>
      </c>
      <c r="O80" s="31">
        <f>IF(ISERROR(SUMIF($B$21:$B$672,$B80,$M$21:$M$672)/SUMIF($B$21:$B$672,$B80,$L$21:$L$672)-1),"-",SUMIF($B$21:$B$672,$B80,$M$21:$M$672)/SUMIF($B$21:$B$672,$B80,$L$21:$L$672)-1)</f>
        <v>-0.11250000000000004</v>
      </c>
      <c r="P80" s="31">
        <f>IF(ISERROR(SUMIF($J$21:$J$672,$J80,$M$21:$M$672)/SUMIF($J$21:$J$672,$J80,$L$21:$L$672)-1),"-",SUMIF($J$21:$J$672,$J80,$M$21:$M$672)/SUMIF($J$21:$J$672,$J80,$L$21:$L$672)-1)</f>
        <v>-5.7786885245901587E-2</v>
      </c>
      <c r="Q80" s="31">
        <f>IF(ISERROR(SUMIF($K$21:$K$672,$K80,$M$21:$M$672)/SUMIF($K$21:$K$672,$K80,$L$21:$L$672)-1),"-",SUMIF($K$21:$K$672,$K80,$M$21:$M$672)/SUMIF($K$21:$K$672,$K80,$L$21:$L$672)-1)</f>
        <v>-9.0499240698557304E-2</v>
      </c>
      <c r="R80" s="31">
        <f>IF(ISERROR(SUMIF($I$21:$I$672,$I80,$M$21:$M$672)/SUMIF($I$21:$I$672,$I80,$L$21:$L$672)-1),"-",SUMIF($I$21:$I$672,$I80,$M$21:$M$672)/SUMIF($I$21:$I$672,$I80,$L$21:$L$672)-1)</f>
        <v>-5.7786885245901587E-2</v>
      </c>
      <c r="S80" s="46">
        <v>142</v>
      </c>
      <c r="T80" s="46">
        <v>132</v>
      </c>
      <c r="U80" s="46">
        <v>140</v>
      </c>
      <c r="V80" s="46">
        <v>140</v>
      </c>
      <c r="W80" s="46">
        <v>146</v>
      </c>
      <c r="X80" s="46">
        <v>152</v>
      </c>
      <c r="Y80" s="46">
        <v>159</v>
      </c>
      <c r="Z80" s="46">
        <v>159</v>
      </c>
      <c r="AA80" s="46">
        <v>152</v>
      </c>
      <c r="AB80" s="46">
        <v>140</v>
      </c>
      <c r="AC80" s="46">
        <v>132</v>
      </c>
      <c r="AD80" s="46">
        <v>128</v>
      </c>
      <c r="AE80" s="46">
        <v>124</v>
      </c>
      <c r="AF80" s="46">
        <v>121</v>
      </c>
      <c r="AG80" s="46">
        <v>119</v>
      </c>
      <c r="AH80" s="46">
        <v>117</v>
      </c>
      <c r="AI80" s="46">
        <v>116</v>
      </c>
      <c r="AJ80" s="46">
        <v>115</v>
      </c>
      <c r="AK80" s="46">
        <v>114</v>
      </c>
      <c r="AL80" s="46">
        <v>113</v>
      </c>
      <c r="AM80" s="46">
        <v>113</v>
      </c>
      <c r="AN80" s="46">
        <v>113</v>
      </c>
      <c r="AO80" s="46">
        <v>115</v>
      </c>
      <c r="AP80" s="46">
        <v>116</v>
      </c>
      <c r="AQ80" s="46">
        <v>117</v>
      </c>
      <c r="AR80" s="47">
        <v>118</v>
      </c>
      <c r="AS80" s="80">
        <f>IF(COUNTIF(B$20:B80,B80)=1,1,"-")</f>
        <v>1</v>
      </c>
      <c r="AT80" s="80">
        <f>IF(COUNTIF(J$20:J80,J80)=1,1,"-")</f>
        <v>1</v>
      </c>
      <c r="AU80" s="80" t="str">
        <f>IF(COUNTIF(K$20:K80,K80)=1,1,"-")</f>
        <v>-</v>
      </c>
      <c r="AV80" s="80">
        <f>IF(COUNTIF(I$20:I80,I80)=1,1,"-")</f>
        <v>1</v>
      </c>
      <c r="AW80" s="48" t="s">
        <v>241</v>
      </c>
      <c r="AZ80"/>
      <c r="BA80"/>
      <c r="BB80"/>
      <c r="BC80"/>
      <c r="BD80"/>
    </row>
    <row r="81" spans="1:56" ht="15.75" customHeight="1" x14ac:dyDescent="0.2">
      <c r="A81" s="93" t="s">
        <v>1798</v>
      </c>
      <c r="B81" s="95" t="s">
        <v>1903</v>
      </c>
      <c r="C81" s="94" t="s">
        <v>1904</v>
      </c>
      <c r="D81" s="94" t="s">
        <v>200</v>
      </c>
      <c r="E81" s="94" t="s">
        <v>200</v>
      </c>
      <c r="F81" s="94" t="s">
        <v>386</v>
      </c>
      <c r="G81" s="96" t="s">
        <v>620</v>
      </c>
      <c r="H81" s="96" t="s">
        <v>621</v>
      </c>
      <c r="I81" s="96" t="s">
        <v>200</v>
      </c>
      <c r="J81" s="96" t="s">
        <v>200</v>
      </c>
      <c r="K81" s="96" t="s">
        <v>386</v>
      </c>
      <c r="L81" s="65">
        <f>HLOOKUP(L$20,$S$18:$AW81,ROW($S81)-ROW($S$18)+1,FALSE)</f>
        <v>3391</v>
      </c>
      <c r="M81" s="65">
        <f>HLOOKUP(M$20,$S$18:$AW81,ROW($S81)-ROW($S$18)+1,FALSE)</f>
        <v>2974</v>
      </c>
      <c r="N81" s="66">
        <f t="shared" si="5"/>
        <v>-0.12297257446181065</v>
      </c>
      <c r="O81" s="31">
        <f>IF(ISERROR(SUMIF($B$21:$B$672,$B81,$M$21:$M$672)/SUMIF($B$21:$B$672,$B81,$L$21:$L$672)-1),"-",SUMIF($B$21:$B$672,$B81,$M$21:$M$672)/SUMIF($B$21:$B$672,$B81,$L$21:$L$672)-1)</f>
        <v>-0.12297257446181065</v>
      </c>
      <c r="P81" s="31">
        <f>IF(ISERROR(SUMIF($J$21:$J$672,$J81,$M$21:$M$672)/SUMIF($J$21:$J$672,$J81,$L$21:$L$672)-1),"-",SUMIF($J$21:$J$672,$J81,$M$21:$M$672)/SUMIF($J$21:$J$672,$J81,$L$21:$L$672)-1)</f>
        <v>-0.10412860796492507</v>
      </c>
      <c r="Q81" s="31">
        <f>IF(ISERROR(SUMIF($K$21:$K$672,$K81,$M$21:$M$672)/SUMIF($K$21:$K$672,$K81,$L$21:$L$672)-1),"-",SUMIF($K$21:$K$672,$K81,$M$21:$M$672)/SUMIF($K$21:$K$672,$K81,$L$21:$L$672)-1)</f>
        <v>-6.9526650567419579E-2</v>
      </c>
      <c r="R81" s="31">
        <f>IF(ISERROR(SUMIF($I$21:$I$672,$I81,$M$21:$M$672)/SUMIF($I$21:$I$672,$I81,$L$21:$L$672)-1),"-",SUMIF($I$21:$I$672,$I81,$M$21:$M$672)/SUMIF($I$21:$I$672,$I81,$L$21:$L$672)-1)</f>
        <v>-0.10412860796492507</v>
      </c>
      <c r="S81" s="46">
        <v>2652</v>
      </c>
      <c r="T81" s="46">
        <v>2739</v>
      </c>
      <c r="U81" s="46">
        <v>2849</v>
      </c>
      <c r="V81" s="46">
        <v>3071</v>
      </c>
      <c r="W81" s="46">
        <v>3271</v>
      </c>
      <c r="X81" s="46">
        <v>3391</v>
      </c>
      <c r="Y81" s="46">
        <v>3399</v>
      </c>
      <c r="Z81" s="46">
        <v>3422</v>
      </c>
      <c r="AA81" s="46">
        <v>3271</v>
      </c>
      <c r="AB81" s="46">
        <v>3112</v>
      </c>
      <c r="AC81" s="46">
        <v>2974</v>
      </c>
      <c r="AD81" s="46">
        <v>2881</v>
      </c>
      <c r="AE81" s="46">
        <v>2821</v>
      </c>
      <c r="AF81" s="46">
        <v>2772</v>
      </c>
      <c r="AG81" s="46">
        <v>2710</v>
      </c>
      <c r="AH81" s="46">
        <v>2635</v>
      </c>
      <c r="AI81" s="46">
        <v>2578</v>
      </c>
      <c r="AJ81" s="46">
        <v>2526</v>
      </c>
      <c r="AK81" s="46">
        <v>2502</v>
      </c>
      <c r="AL81" s="46">
        <v>2498</v>
      </c>
      <c r="AM81" s="46">
        <v>2503</v>
      </c>
      <c r="AN81" s="46">
        <v>2517</v>
      </c>
      <c r="AO81" s="46">
        <v>2541</v>
      </c>
      <c r="AP81" s="46">
        <v>2570</v>
      </c>
      <c r="AQ81" s="46">
        <v>2585</v>
      </c>
      <c r="AR81" s="47">
        <v>2595</v>
      </c>
      <c r="AS81" s="80">
        <f>IF(COUNTIF(B$20:B81,B81)=1,1,"-")</f>
        <v>1</v>
      </c>
      <c r="AT81" s="80">
        <f>IF(COUNTIF(J$20:J81,J81)=1,1,"-")</f>
        <v>1</v>
      </c>
      <c r="AU81" s="80" t="str">
        <f>IF(COUNTIF(K$20:K81,K81)=1,1,"-")</f>
        <v>-</v>
      </c>
      <c r="AV81" s="80">
        <f>IF(COUNTIF(I$20:I81,I81)=1,1,"-")</f>
        <v>1</v>
      </c>
      <c r="AW81" s="48" t="s">
        <v>241</v>
      </c>
      <c r="AZ81"/>
      <c r="BA81"/>
      <c r="BB81"/>
      <c r="BC81"/>
      <c r="BD81"/>
    </row>
    <row r="82" spans="1:56" ht="15.75" customHeight="1" x14ac:dyDescent="0.2">
      <c r="A82" s="93" t="s">
        <v>1798</v>
      </c>
      <c r="B82" s="95" t="s">
        <v>1905</v>
      </c>
      <c r="C82" s="94" t="s">
        <v>1906</v>
      </c>
      <c r="D82" s="94" t="s">
        <v>335</v>
      </c>
      <c r="E82" s="94" t="s">
        <v>90</v>
      </c>
      <c r="F82" s="94" t="s">
        <v>389</v>
      </c>
      <c r="G82" s="96" t="s">
        <v>622</v>
      </c>
      <c r="H82" s="96" t="s">
        <v>623</v>
      </c>
      <c r="I82" s="96" t="s">
        <v>335</v>
      </c>
      <c r="J82" s="96" t="s">
        <v>90</v>
      </c>
      <c r="K82" s="96" t="s">
        <v>389</v>
      </c>
      <c r="L82" s="65">
        <f>HLOOKUP(L$20,$S$18:$AW82,ROW($S82)-ROW($S$18)+1,FALSE)</f>
        <v>2367</v>
      </c>
      <c r="M82" s="65">
        <f>HLOOKUP(M$20,$S$18:$AW82,ROW($S82)-ROW($S$18)+1,FALSE)</f>
        <v>2096</v>
      </c>
      <c r="N82" s="66">
        <f t="shared" si="5"/>
        <v>-0.11449091677228562</v>
      </c>
      <c r="O82" s="31">
        <f>IF(ISERROR(SUMIF($B$21:$B$672,$B82,$M$21:$M$672)/SUMIF($B$21:$B$672,$B82,$L$21:$L$672)-1),"-",SUMIF($B$21:$B$672,$B82,$M$21:$M$672)/SUMIF($B$21:$B$672,$B82,$L$21:$L$672)-1)</f>
        <v>-0.11449091677228562</v>
      </c>
      <c r="P82" s="31">
        <f>IF(ISERROR(SUMIF($J$21:$J$672,$J82,$M$21:$M$672)/SUMIF($J$21:$J$672,$J82,$L$21:$L$672)-1),"-",SUMIF($J$21:$J$672,$J82,$M$21:$M$672)/SUMIF($J$21:$J$672,$J82,$L$21:$L$672)-1)</f>
        <v>-0.11449091677228562</v>
      </c>
      <c r="Q82" s="31">
        <f>IF(ISERROR(SUMIF($K$21:$K$672,$K82,$M$21:$M$672)/SUMIF($K$21:$K$672,$K82,$L$21:$L$672)-1),"-",SUMIF($K$21:$K$672,$K82,$M$21:$M$672)/SUMIF($K$21:$K$672,$K82,$L$21:$L$672)-1)</f>
        <v>-7.8231982896267982E-2</v>
      </c>
      <c r="R82" s="31">
        <f>IF(ISERROR(SUMIF($I$21:$I$672,$I82,$M$21:$M$672)/SUMIF($I$21:$I$672,$I82,$L$21:$L$672)-1),"-",SUMIF($I$21:$I$672,$I82,$M$21:$M$672)/SUMIF($I$21:$I$672,$I82,$L$21:$L$672)-1)</f>
        <v>-0.11449091677228562</v>
      </c>
      <c r="S82" s="46">
        <v>2220</v>
      </c>
      <c r="T82" s="46">
        <v>2260</v>
      </c>
      <c r="U82" s="46">
        <v>2331</v>
      </c>
      <c r="V82" s="46">
        <v>2332</v>
      </c>
      <c r="W82" s="46">
        <v>2356</v>
      </c>
      <c r="X82" s="46">
        <v>2367</v>
      </c>
      <c r="Y82" s="46">
        <v>2299</v>
      </c>
      <c r="Z82" s="46">
        <v>2238</v>
      </c>
      <c r="AA82" s="46">
        <v>2164</v>
      </c>
      <c r="AB82" s="46">
        <v>2114</v>
      </c>
      <c r="AC82" s="46">
        <v>2096</v>
      </c>
      <c r="AD82" s="46">
        <v>2091</v>
      </c>
      <c r="AE82" s="46">
        <v>2091</v>
      </c>
      <c r="AF82" s="46">
        <v>2084</v>
      </c>
      <c r="AG82" s="46">
        <v>2071</v>
      </c>
      <c r="AH82" s="46">
        <v>2031</v>
      </c>
      <c r="AI82" s="46">
        <v>2015</v>
      </c>
      <c r="AJ82" s="46">
        <v>1976</v>
      </c>
      <c r="AK82" s="46">
        <v>1958</v>
      </c>
      <c r="AL82" s="46">
        <v>1937</v>
      </c>
      <c r="AM82" s="46">
        <v>1927</v>
      </c>
      <c r="AN82" s="46">
        <v>1926</v>
      </c>
      <c r="AO82" s="46">
        <v>1965</v>
      </c>
      <c r="AP82" s="46">
        <v>1984</v>
      </c>
      <c r="AQ82" s="46">
        <v>2008</v>
      </c>
      <c r="AR82" s="47">
        <v>2031</v>
      </c>
      <c r="AS82" s="80">
        <f>IF(COUNTIF(B$20:B82,B82)=1,1,"-")</f>
        <v>1</v>
      </c>
      <c r="AT82" s="80">
        <f>IF(COUNTIF(J$20:J82,J82)=1,1,"-")</f>
        <v>1</v>
      </c>
      <c r="AU82" s="80" t="str">
        <f>IF(COUNTIF(K$20:K82,K82)=1,1,"-")</f>
        <v>-</v>
      </c>
      <c r="AV82" s="80">
        <f>IF(COUNTIF(I$20:I82,I82)=1,1,"-")</f>
        <v>1</v>
      </c>
      <c r="AW82" s="48" t="s">
        <v>241</v>
      </c>
      <c r="AZ82"/>
      <c r="BA82"/>
      <c r="BB82"/>
      <c r="BC82"/>
      <c r="BD82"/>
    </row>
    <row r="83" spans="1:56" ht="15.75" customHeight="1" x14ac:dyDescent="0.2">
      <c r="A83" s="93" t="s">
        <v>1798</v>
      </c>
      <c r="B83" s="95" t="s">
        <v>479</v>
      </c>
      <c r="C83" s="94" t="s">
        <v>480</v>
      </c>
      <c r="D83" s="94" t="s">
        <v>23</v>
      </c>
      <c r="E83" s="94" t="s">
        <v>23</v>
      </c>
      <c r="F83" s="94" t="s">
        <v>391</v>
      </c>
      <c r="G83" s="96" t="s">
        <v>624</v>
      </c>
      <c r="H83" s="96" t="s">
        <v>625</v>
      </c>
      <c r="I83" s="96" t="s">
        <v>22</v>
      </c>
      <c r="J83" s="96" t="s">
        <v>22</v>
      </c>
      <c r="K83" s="96" t="s">
        <v>391</v>
      </c>
      <c r="L83" s="65">
        <f>HLOOKUP(L$20,$S$18:$AW83,ROW($S83)-ROW($S$18)+1,FALSE)</f>
        <v>144</v>
      </c>
      <c r="M83" s="65">
        <f>HLOOKUP(M$20,$S$18:$AW83,ROW($S83)-ROW($S$18)+1,FALSE)</f>
        <v>143</v>
      </c>
      <c r="N83" s="66">
        <f t="shared" si="5"/>
        <v>-6.9444444444444198E-3</v>
      </c>
      <c r="O83" s="31">
        <f>IF(ISERROR(SUMIF($B$21:$B$672,$B83,$M$21:$M$672)/SUMIF($B$21:$B$672,$B83,$L$21:$L$672)-1),"-",SUMIF($B$21:$B$672,$B83,$M$21:$M$672)/SUMIF($B$21:$B$672,$B83,$L$21:$L$672)-1)</f>
        <v>-0.14314720812182746</v>
      </c>
      <c r="P83" s="31">
        <f>IF(ISERROR(SUMIF($J$21:$J$672,$J83,$M$21:$M$672)/SUMIF($J$21:$J$672,$J83,$L$21:$L$672)-1),"-",SUMIF($J$21:$J$672,$J83,$M$21:$M$672)/SUMIF($J$21:$J$672,$J83,$L$21:$L$672)-1)</f>
        <v>-8.425017345623953E-3</v>
      </c>
      <c r="Q83" s="31">
        <f>IF(ISERROR(SUMIF($K$21:$K$672,$K83,$M$21:$M$672)/SUMIF($K$21:$K$672,$K83,$L$21:$L$672)-1),"-",SUMIF($K$21:$K$672,$K83,$M$21:$M$672)/SUMIF($K$21:$K$672,$K83,$L$21:$L$672)-1)</f>
        <v>-3.0916047319583084E-2</v>
      </c>
      <c r="R83" s="31">
        <f>IF(ISERROR(SUMIF($I$21:$I$672,$I83,$M$21:$M$672)/SUMIF($I$21:$I$672,$I83,$L$21:$L$672)-1),"-",SUMIF($I$21:$I$672,$I83,$M$21:$M$672)/SUMIF($I$21:$I$672,$I83,$L$21:$L$672)-1)</f>
        <v>-8.425017345623953E-3</v>
      </c>
      <c r="S83" s="46">
        <v>125</v>
      </c>
      <c r="T83" s="46">
        <v>126</v>
      </c>
      <c r="U83" s="46">
        <v>128</v>
      </c>
      <c r="V83" s="46">
        <v>128</v>
      </c>
      <c r="W83" s="46">
        <v>140</v>
      </c>
      <c r="X83" s="46">
        <v>144</v>
      </c>
      <c r="Y83" s="46">
        <v>154</v>
      </c>
      <c r="Z83" s="46">
        <v>158</v>
      </c>
      <c r="AA83" s="46">
        <v>156</v>
      </c>
      <c r="AB83" s="46">
        <v>149</v>
      </c>
      <c r="AC83" s="46">
        <v>143</v>
      </c>
      <c r="AD83" s="46">
        <v>140</v>
      </c>
      <c r="AE83" s="46">
        <v>139</v>
      </c>
      <c r="AF83" s="46">
        <v>137</v>
      </c>
      <c r="AG83" s="46">
        <v>136</v>
      </c>
      <c r="AH83" s="46">
        <v>135</v>
      </c>
      <c r="AI83" s="46">
        <v>134</v>
      </c>
      <c r="AJ83" s="46">
        <v>130</v>
      </c>
      <c r="AK83" s="46">
        <v>129</v>
      </c>
      <c r="AL83" s="46">
        <v>127</v>
      </c>
      <c r="AM83" s="46">
        <v>127</v>
      </c>
      <c r="AN83" s="46">
        <v>127</v>
      </c>
      <c r="AO83" s="46">
        <v>128</v>
      </c>
      <c r="AP83" s="46">
        <v>129</v>
      </c>
      <c r="AQ83" s="46">
        <v>131</v>
      </c>
      <c r="AR83" s="47">
        <v>132</v>
      </c>
      <c r="AS83" s="80">
        <f>IF(COUNTIF(B$20:B83,B83)=1,1,"-")</f>
        <v>1</v>
      </c>
      <c r="AT83" s="80">
        <f>IF(COUNTIF(J$20:J83,J83)=1,1,"-")</f>
        <v>1</v>
      </c>
      <c r="AU83" s="80" t="str">
        <f>IF(COUNTIF(K$20:K83,K83)=1,1,"-")</f>
        <v>-</v>
      </c>
      <c r="AV83" s="80">
        <f>IF(COUNTIF(I$20:I83,I83)=1,1,"-")</f>
        <v>1</v>
      </c>
      <c r="AW83" s="48" t="s">
        <v>241</v>
      </c>
      <c r="AZ83"/>
      <c r="BA83"/>
      <c r="BB83"/>
      <c r="BC83"/>
      <c r="BD83"/>
    </row>
    <row r="84" spans="1:56" ht="15.75" customHeight="1" x14ac:dyDescent="0.2">
      <c r="A84" s="93" t="s">
        <v>1798</v>
      </c>
      <c r="B84" s="95" t="s">
        <v>1843</v>
      </c>
      <c r="C84" s="94" t="s">
        <v>1844</v>
      </c>
      <c r="D84" s="94" t="s">
        <v>86</v>
      </c>
      <c r="E84" s="94" t="s">
        <v>86</v>
      </c>
      <c r="F84" s="94" t="s">
        <v>395</v>
      </c>
      <c r="G84" s="96" t="s">
        <v>626</v>
      </c>
      <c r="H84" s="96" t="s">
        <v>627</v>
      </c>
      <c r="I84" s="96" t="s">
        <v>86</v>
      </c>
      <c r="J84" s="96" t="s">
        <v>86</v>
      </c>
      <c r="K84" s="96" t="s">
        <v>395</v>
      </c>
      <c r="L84" s="65">
        <f>HLOOKUP(L$20,$S$18:$AW84,ROW($S84)-ROW($S$18)+1,FALSE)</f>
        <v>1164</v>
      </c>
      <c r="M84" s="65">
        <f>HLOOKUP(M$20,$S$18:$AW84,ROW($S84)-ROW($S$18)+1,FALSE)</f>
        <v>1189</v>
      </c>
      <c r="N84" s="66">
        <f t="shared" si="5"/>
        <v>2.1477663230240474E-2</v>
      </c>
      <c r="O84" s="31">
        <f>IF(ISERROR(SUMIF($B$21:$B$672,$B84,$M$21:$M$672)/SUMIF($B$21:$B$672,$B84,$L$21:$L$672)-1),"-",SUMIF($B$21:$B$672,$B84,$M$21:$M$672)/SUMIF($B$21:$B$672,$B84,$L$21:$L$672)-1)</f>
        <v>4.2777117637073481E-2</v>
      </c>
      <c r="P84" s="31">
        <f>IF(ISERROR(SUMIF($J$21:$J$672,$J84,$M$21:$M$672)/SUMIF($J$21:$J$672,$J84,$L$21:$L$672)-1),"-",SUMIF($J$21:$J$672,$J84,$M$21:$M$672)/SUMIF($J$21:$J$672,$J84,$L$21:$L$672)-1)</f>
        <v>9.1339071101806724E-2</v>
      </c>
      <c r="Q84" s="31">
        <f>IF(ISERROR(SUMIF($K$21:$K$672,$K84,$M$21:$M$672)/SUMIF($K$21:$K$672,$K84,$L$21:$L$672)-1),"-",SUMIF($K$21:$K$672,$K84,$M$21:$M$672)/SUMIF($K$21:$K$672,$K84,$L$21:$L$672)-1)</f>
        <v>-1.9312825455785054E-2</v>
      </c>
      <c r="R84" s="31">
        <f>IF(ISERROR(SUMIF($I$21:$I$672,$I84,$M$21:$M$672)/SUMIF($I$21:$I$672,$I84,$L$21:$L$672)-1),"-",SUMIF($I$21:$I$672,$I84,$M$21:$M$672)/SUMIF($I$21:$I$672,$I84,$L$21:$L$672)-1)</f>
        <v>9.2878722485973286E-2</v>
      </c>
      <c r="S84" s="46">
        <v>1193</v>
      </c>
      <c r="T84" s="46">
        <v>1186</v>
      </c>
      <c r="U84" s="46">
        <v>1187</v>
      </c>
      <c r="V84" s="46">
        <v>1196</v>
      </c>
      <c r="W84" s="46">
        <v>1142</v>
      </c>
      <c r="X84" s="46">
        <v>1164</v>
      </c>
      <c r="Y84" s="46">
        <v>1151</v>
      </c>
      <c r="Z84" s="46">
        <v>1162</v>
      </c>
      <c r="AA84" s="46">
        <v>1174</v>
      </c>
      <c r="AB84" s="46">
        <v>1171</v>
      </c>
      <c r="AC84" s="46">
        <v>1189</v>
      </c>
      <c r="AD84" s="46">
        <v>1214</v>
      </c>
      <c r="AE84" s="46">
        <v>1227</v>
      </c>
      <c r="AF84" s="46">
        <v>1242</v>
      </c>
      <c r="AG84" s="46">
        <v>1257</v>
      </c>
      <c r="AH84" s="46">
        <v>1274</v>
      </c>
      <c r="AI84" s="46">
        <v>1279</v>
      </c>
      <c r="AJ84" s="46">
        <v>1280</v>
      </c>
      <c r="AK84" s="46">
        <v>1273</v>
      </c>
      <c r="AL84" s="46">
        <v>1255</v>
      </c>
      <c r="AM84" s="46">
        <v>1269</v>
      </c>
      <c r="AN84" s="46">
        <v>1282</v>
      </c>
      <c r="AO84" s="46">
        <v>1303</v>
      </c>
      <c r="AP84" s="46">
        <v>1316</v>
      </c>
      <c r="AQ84" s="46">
        <v>1321</v>
      </c>
      <c r="AR84" s="47">
        <v>1348</v>
      </c>
      <c r="AS84" s="80" t="str">
        <f>IF(COUNTIF(B$20:B84,B84)=1,1,"-")</f>
        <v>-</v>
      </c>
      <c r="AT84" s="80" t="str">
        <f>IF(COUNTIF(J$20:J84,J84)=1,1,"-")</f>
        <v>-</v>
      </c>
      <c r="AU84" s="80" t="str">
        <f>IF(COUNTIF(K$20:K84,K84)=1,1,"-")</f>
        <v>-</v>
      </c>
      <c r="AV84" s="80" t="str">
        <f>IF(COUNTIF(I$20:I84,I84)=1,1,"-")</f>
        <v>-</v>
      </c>
      <c r="AW84" s="48" t="s">
        <v>241</v>
      </c>
      <c r="AZ84"/>
      <c r="BA84"/>
      <c r="BB84"/>
      <c r="BC84"/>
      <c r="BD84"/>
    </row>
    <row r="85" spans="1:56" ht="15.75" customHeight="1" x14ac:dyDescent="0.2">
      <c r="A85" s="93" t="s">
        <v>1798</v>
      </c>
      <c r="B85" s="95" t="s">
        <v>1907</v>
      </c>
      <c r="C85" s="94" t="s">
        <v>1908</v>
      </c>
      <c r="D85" s="94" t="s">
        <v>22</v>
      </c>
      <c r="E85" s="94" t="s">
        <v>22</v>
      </c>
      <c r="F85" s="94" t="s">
        <v>391</v>
      </c>
      <c r="G85" s="96" t="s">
        <v>628</v>
      </c>
      <c r="H85" s="96" t="s">
        <v>629</v>
      </c>
      <c r="I85" s="96" t="s">
        <v>326</v>
      </c>
      <c r="J85" s="96" t="s">
        <v>21</v>
      </c>
      <c r="K85" s="96" t="s">
        <v>391</v>
      </c>
      <c r="L85" s="65">
        <f>HLOOKUP(L$20,$S$18:$AW85,ROW($S85)-ROW($S$18)+1,FALSE)</f>
        <v>3044</v>
      </c>
      <c r="M85" s="65">
        <f>HLOOKUP(M$20,$S$18:$AW85,ROW($S85)-ROW($S$18)+1,FALSE)</f>
        <v>2701</v>
      </c>
      <c r="N85" s="66">
        <f t="shared" ref="N85:N148" si="6">IF(ISERROR(M85/L85-1),"-",M85/L85-1)</f>
        <v>-0.11268068331143233</v>
      </c>
      <c r="O85" s="31">
        <f>IF(ISERROR(SUMIF($B$21:$B$672,$B85,$M$21:$M$672)/SUMIF($B$21:$B$672,$B85,$L$21:$L$672)-1),"-",SUMIF($B$21:$B$672,$B85,$M$21:$M$672)/SUMIF($B$21:$B$672,$B85,$L$21:$L$672)-1)</f>
        <v>-2.0822331195775146E-2</v>
      </c>
      <c r="P85" s="31">
        <f>IF(ISERROR(SUMIF($J$21:$J$672,$J85,$M$21:$M$672)/SUMIF($J$21:$J$672,$J85,$L$21:$L$672)-1),"-",SUMIF($J$21:$J$672,$J85,$M$21:$M$672)/SUMIF($J$21:$J$672,$J85,$L$21:$L$672)-1)</f>
        <v>-8.6459114778694723E-2</v>
      </c>
      <c r="Q85" s="31">
        <f>IF(ISERROR(SUMIF($K$21:$K$672,$K85,$M$21:$M$672)/SUMIF($K$21:$K$672,$K85,$L$21:$L$672)-1),"-",SUMIF($K$21:$K$672,$K85,$M$21:$M$672)/SUMIF($K$21:$K$672,$K85,$L$21:$L$672)-1)</f>
        <v>-3.0916047319583084E-2</v>
      </c>
      <c r="R85" s="31">
        <f>IF(ISERROR(SUMIF($I$21:$I$672,$I85,$M$21:$M$672)/SUMIF($I$21:$I$672,$I85,$L$21:$L$672)-1),"-",SUMIF($I$21:$I$672,$I85,$M$21:$M$672)/SUMIF($I$21:$I$672,$I85,$L$21:$L$672)-1)</f>
        <v>-0.11268068331143233</v>
      </c>
      <c r="S85" s="46">
        <v>2948</v>
      </c>
      <c r="T85" s="46">
        <v>3005</v>
      </c>
      <c r="U85" s="46">
        <v>3189</v>
      </c>
      <c r="V85" s="46">
        <v>3329</v>
      </c>
      <c r="W85" s="46">
        <v>3390</v>
      </c>
      <c r="X85" s="46">
        <v>3044</v>
      </c>
      <c r="Y85" s="46">
        <v>2924</v>
      </c>
      <c r="Z85" s="46">
        <v>2786</v>
      </c>
      <c r="AA85" s="46">
        <v>2707</v>
      </c>
      <c r="AB85" s="46">
        <v>2683</v>
      </c>
      <c r="AC85" s="46">
        <v>2701</v>
      </c>
      <c r="AD85" s="46">
        <v>2728</v>
      </c>
      <c r="AE85" s="46">
        <v>2733</v>
      </c>
      <c r="AF85" s="46">
        <v>2724</v>
      </c>
      <c r="AG85" s="46">
        <v>2719</v>
      </c>
      <c r="AH85" s="46">
        <v>2702</v>
      </c>
      <c r="AI85" s="46">
        <v>2670</v>
      </c>
      <c r="AJ85" s="46">
        <v>2633</v>
      </c>
      <c r="AK85" s="46">
        <v>2613</v>
      </c>
      <c r="AL85" s="46">
        <v>2587</v>
      </c>
      <c r="AM85" s="46">
        <v>2588</v>
      </c>
      <c r="AN85" s="46">
        <v>2614</v>
      </c>
      <c r="AO85" s="46">
        <v>2655</v>
      </c>
      <c r="AP85" s="46">
        <v>2698</v>
      </c>
      <c r="AQ85" s="46">
        <v>2734</v>
      </c>
      <c r="AR85" s="47">
        <v>2770</v>
      </c>
      <c r="AS85" s="80">
        <f>IF(COUNTIF(B$20:B85,B85)=1,1,"-")</f>
        <v>1</v>
      </c>
      <c r="AT85" s="80">
        <f>IF(COUNTIF(J$20:J85,J85)=1,1,"-")</f>
        <v>1</v>
      </c>
      <c r="AU85" s="80" t="str">
        <f>IF(COUNTIF(K$20:K85,K85)=1,1,"-")</f>
        <v>-</v>
      </c>
      <c r="AV85" s="80">
        <f>IF(COUNTIF(I$20:I85,I85)=1,1,"-")</f>
        <v>1</v>
      </c>
      <c r="AW85" s="48" t="s">
        <v>241</v>
      </c>
      <c r="AZ85"/>
      <c r="BA85"/>
      <c r="BB85"/>
      <c r="BC85"/>
      <c r="BD85"/>
    </row>
    <row r="86" spans="1:56" ht="15.75" customHeight="1" x14ac:dyDescent="0.2">
      <c r="A86" s="93" t="s">
        <v>1798</v>
      </c>
      <c r="B86" s="95" t="s">
        <v>1811</v>
      </c>
      <c r="C86" s="94" t="s">
        <v>1812</v>
      </c>
      <c r="D86" s="94" t="s">
        <v>134</v>
      </c>
      <c r="E86" s="94" t="s">
        <v>134</v>
      </c>
      <c r="F86" s="94" t="s">
        <v>391</v>
      </c>
      <c r="G86" s="96" t="s">
        <v>630</v>
      </c>
      <c r="H86" s="96" t="s">
        <v>631</v>
      </c>
      <c r="I86" s="96" t="s">
        <v>22</v>
      </c>
      <c r="J86" s="96" t="s">
        <v>22</v>
      </c>
      <c r="K86" s="96" t="s">
        <v>391</v>
      </c>
      <c r="L86" s="65">
        <f>HLOOKUP(L$20,$S$18:$AW86,ROW($S86)-ROW($S$18)+1,FALSE)</f>
        <v>1223</v>
      </c>
      <c r="M86" s="65">
        <f>HLOOKUP(M$20,$S$18:$AW86,ROW($S86)-ROW($S$18)+1,FALSE)</f>
        <v>1116</v>
      </c>
      <c r="N86" s="66">
        <f t="shared" si="6"/>
        <v>-8.7489779231398224E-2</v>
      </c>
      <c r="O86" s="31">
        <f>IF(ISERROR(SUMIF($B$21:$B$672,$B86,$M$21:$M$672)/SUMIF($B$21:$B$672,$B86,$L$21:$L$672)-1),"-",SUMIF($B$21:$B$672,$B86,$M$21:$M$672)/SUMIF($B$21:$B$672,$B86,$L$21:$L$672)-1)</f>
        <v>6.2691557536918019E-3</v>
      </c>
      <c r="P86" s="31">
        <f>IF(ISERROR(SUMIF($J$21:$J$672,$J86,$M$21:$M$672)/SUMIF($J$21:$J$672,$J86,$L$21:$L$672)-1),"-",SUMIF($J$21:$J$672,$J86,$M$21:$M$672)/SUMIF($J$21:$J$672,$J86,$L$21:$L$672)-1)</f>
        <v>-8.425017345623953E-3</v>
      </c>
      <c r="Q86" s="31">
        <f>IF(ISERROR(SUMIF($K$21:$K$672,$K86,$M$21:$M$672)/SUMIF($K$21:$K$672,$K86,$L$21:$L$672)-1),"-",SUMIF($K$21:$K$672,$K86,$M$21:$M$672)/SUMIF($K$21:$K$672,$K86,$L$21:$L$672)-1)</f>
        <v>-3.0916047319583084E-2</v>
      </c>
      <c r="R86" s="31">
        <f>IF(ISERROR(SUMIF($I$21:$I$672,$I86,$M$21:$M$672)/SUMIF($I$21:$I$672,$I86,$L$21:$L$672)-1),"-",SUMIF($I$21:$I$672,$I86,$M$21:$M$672)/SUMIF($I$21:$I$672,$I86,$L$21:$L$672)-1)</f>
        <v>-8.425017345623953E-3</v>
      </c>
      <c r="S86" s="46">
        <v>1060</v>
      </c>
      <c r="T86" s="46">
        <v>1152</v>
      </c>
      <c r="U86" s="46">
        <v>1253</v>
      </c>
      <c r="V86" s="46">
        <v>1246</v>
      </c>
      <c r="W86" s="46">
        <v>1244</v>
      </c>
      <c r="X86" s="46">
        <v>1223</v>
      </c>
      <c r="Y86" s="46">
        <v>1172</v>
      </c>
      <c r="Z86" s="46">
        <v>1152</v>
      </c>
      <c r="AA86" s="46">
        <v>1125</v>
      </c>
      <c r="AB86" s="46">
        <v>1099</v>
      </c>
      <c r="AC86" s="46">
        <v>1116</v>
      </c>
      <c r="AD86" s="46">
        <v>1168</v>
      </c>
      <c r="AE86" s="46">
        <v>1201</v>
      </c>
      <c r="AF86" s="46">
        <v>1203</v>
      </c>
      <c r="AG86" s="46">
        <v>1197</v>
      </c>
      <c r="AH86" s="46">
        <v>1189</v>
      </c>
      <c r="AI86" s="46">
        <v>1173</v>
      </c>
      <c r="AJ86" s="46">
        <v>1148</v>
      </c>
      <c r="AK86" s="46">
        <v>1129</v>
      </c>
      <c r="AL86" s="46">
        <v>1117</v>
      </c>
      <c r="AM86" s="46">
        <v>1111</v>
      </c>
      <c r="AN86" s="46">
        <v>1116</v>
      </c>
      <c r="AO86" s="46">
        <v>1123</v>
      </c>
      <c r="AP86" s="46">
        <v>1135</v>
      </c>
      <c r="AQ86" s="46">
        <v>1145</v>
      </c>
      <c r="AR86" s="47">
        <v>1154</v>
      </c>
      <c r="AS86" s="80" t="str">
        <f>IF(COUNTIF(B$20:B86,B86)=1,1,"-")</f>
        <v>-</v>
      </c>
      <c r="AT86" s="80" t="str">
        <f>IF(COUNTIF(J$20:J86,J86)=1,1,"-")</f>
        <v>-</v>
      </c>
      <c r="AU86" s="80" t="str">
        <f>IF(COUNTIF(K$20:K86,K86)=1,1,"-")</f>
        <v>-</v>
      </c>
      <c r="AV86" s="80" t="str">
        <f>IF(COUNTIF(I$20:I86,I86)=1,1,"-")</f>
        <v>-</v>
      </c>
      <c r="AW86" s="48" t="s">
        <v>241</v>
      </c>
      <c r="AZ86"/>
      <c r="BA86"/>
      <c r="BB86"/>
      <c r="BC86"/>
      <c r="BD86"/>
    </row>
    <row r="87" spans="1:56" ht="15.75" customHeight="1" x14ac:dyDescent="0.2">
      <c r="A87" s="93" t="s">
        <v>1798</v>
      </c>
      <c r="B87" s="95" t="s">
        <v>1909</v>
      </c>
      <c r="C87" s="94" t="s">
        <v>1910</v>
      </c>
      <c r="D87" s="94" t="s">
        <v>81</v>
      </c>
      <c r="E87" s="94" t="s">
        <v>81</v>
      </c>
      <c r="F87" s="94" t="s">
        <v>384</v>
      </c>
      <c r="G87" s="96" t="s">
        <v>632</v>
      </c>
      <c r="H87" s="96" t="s">
        <v>633</v>
      </c>
      <c r="I87" s="96" t="s">
        <v>81</v>
      </c>
      <c r="J87" s="96" t="s">
        <v>81</v>
      </c>
      <c r="K87" s="96" t="s">
        <v>384</v>
      </c>
      <c r="L87" s="65">
        <f>HLOOKUP(L$20,$S$18:$AW87,ROW($S87)-ROW($S$18)+1,FALSE)</f>
        <v>1816</v>
      </c>
      <c r="M87" s="65">
        <f>HLOOKUP(M$20,$S$18:$AW87,ROW($S87)-ROW($S$18)+1,FALSE)</f>
        <v>1852</v>
      </c>
      <c r="N87" s="66">
        <f t="shared" si="6"/>
        <v>1.982378854625555E-2</v>
      </c>
      <c r="O87" s="31">
        <f>IF(ISERROR(SUMIF($B$21:$B$672,$B87,$M$21:$M$672)/SUMIF($B$21:$B$672,$B87,$L$21:$L$672)-1),"-",SUMIF($B$21:$B$672,$B87,$M$21:$M$672)/SUMIF($B$21:$B$672,$B87,$L$21:$L$672)-1)</f>
        <v>1.982378854625555E-2</v>
      </c>
      <c r="P87" s="31">
        <f>IF(ISERROR(SUMIF($J$21:$J$672,$J87,$M$21:$M$672)/SUMIF($J$21:$J$672,$J87,$L$21:$L$672)-1),"-",SUMIF($J$21:$J$672,$J87,$M$21:$M$672)/SUMIF($J$21:$J$672,$J87,$L$21:$L$672)-1)</f>
        <v>2.0199531962064254E-2</v>
      </c>
      <c r="Q87" s="31">
        <f>IF(ISERROR(SUMIF($K$21:$K$672,$K87,$M$21:$M$672)/SUMIF($K$21:$K$672,$K87,$L$21:$L$672)-1),"-",SUMIF($K$21:$K$672,$K87,$M$21:$M$672)/SUMIF($K$21:$K$672,$K87,$L$21:$L$672)-1)</f>
        <v>-2.2365450582957913E-2</v>
      </c>
      <c r="R87" s="31">
        <f>IF(ISERROR(SUMIF($I$21:$I$672,$I87,$M$21:$M$672)/SUMIF($I$21:$I$672,$I87,$L$21:$L$672)-1),"-",SUMIF($I$21:$I$672,$I87,$M$21:$M$672)/SUMIF($I$21:$I$672,$I87,$L$21:$L$672)-1)</f>
        <v>2.0199531962064254E-2</v>
      </c>
      <c r="S87" s="46">
        <v>1658</v>
      </c>
      <c r="T87" s="46">
        <v>1643</v>
      </c>
      <c r="U87" s="46">
        <v>1702</v>
      </c>
      <c r="V87" s="46">
        <v>1716</v>
      </c>
      <c r="W87" s="46">
        <v>1806</v>
      </c>
      <c r="X87" s="46">
        <v>1816</v>
      </c>
      <c r="Y87" s="46">
        <v>1792</v>
      </c>
      <c r="Z87" s="46">
        <v>1809</v>
      </c>
      <c r="AA87" s="46">
        <v>1830</v>
      </c>
      <c r="AB87" s="46">
        <v>1815</v>
      </c>
      <c r="AC87" s="46">
        <v>1852</v>
      </c>
      <c r="AD87" s="46">
        <v>1931</v>
      </c>
      <c r="AE87" s="46">
        <v>1960</v>
      </c>
      <c r="AF87" s="46">
        <v>1976</v>
      </c>
      <c r="AG87" s="46">
        <v>1975</v>
      </c>
      <c r="AH87" s="46">
        <v>1959</v>
      </c>
      <c r="AI87" s="46">
        <v>1945</v>
      </c>
      <c r="AJ87" s="46">
        <v>1922</v>
      </c>
      <c r="AK87" s="46">
        <v>1905</v>
      </c>
      <c r="AL87" s="46">
        <v>1896</v>
      </c>
      <c r="AM87" s="46">
        <v>1912</v>
      </c>
      <c r="AN87" s="46">
        <v>1935</v>
      </c>
      <c r="AO87" s="46">
        <v>1959</v>
      </c>
      <c r="AP87" s="46">
        <v>1984</v>
      </c>
      <c r="AQ87" s="46">
        <v>2008</v>
      </c>
      <c r="AR87" s="47">
        <v>2024</v>
      </c>
      <c r="AS87" s="80">
        <f>IF(COUNTIF(B$20:B87,B87)=1,1,"-")</f>
        <v>1</v>
      </c>
      <c r="AT87" s="80" t="str">
        <f>IF(COUNTIF(J$20:J87,J87)=1,1,"-")</f>
        <v>-</v>
      </c>
      <c r="AU87" s="80" t="str">
        <f>IF(COUNTIF(K$20:K87,K87)=1,1,"-")</f>
        <v>-</v>
      </c>
      <c r="AV87" s="80" t="str">
        <f>IF(COUNTIF(I$20:I87,I87)=1,1,"-")</f>
        <v>-</v>
      </c>
      <c r="AW87" s="48" t="s">
        <v>241</v>
      </c>
      <c r="AZ87"/>
      <c r="BA87"/>
      <c r="BB87"/>
      <c r="BC87"/>
      <c r="BD87"/>
    </row>
    <row r="88" spans="1:56" ht="15.75" customHeight="1" x14ac:dyDescent="0.2">
      <c r="A88" s="93" t="s">
        <v>1798</v>
      </c>
      <c r="B88" s="95" t="s">
        <v>1911</v>
      </c>
      <c r="C88" s="94" t="s">
        <v>1912</v>
      </c>
      <c r="D88" s="94" t="s">
        <v>281</v>
      </c>
      <c r="E88" s="94" t="s">
        <v>129</v>
      </c>
      <c r="F88" s="94" t="s">
        <v>385</v>
      </c>
      <c r="G88" s="96" t="s">
        <v>634</v>
      </c>
      <c r="H88" s="96" t="s">
        <v>635</v>
      </c>
      <c r="I88" s="96" t="s">
        <v>281</v>
      </c>
      <c r="J88" s="96" t="s">
        <v>129</v>
      </c>
      <c r="K88" s="96" t="s">
        <v>385</v>
      </c>
      <c r="L88" s="65">
        <f>HLOOKUP(L$20,$S$18:$AW88,ROW($S88)-ROW($S$18)+1,FALSE)</f>
        <v>1134</v>
      </c>
      <c r="M88" s="65">
        <f>HLOOKUP(M$20,$S$18:$AW88,ROW($S88)-ROW($S$18)+1,FALSE)</f>
        <v>1174</v>
      </c>
      <c r="N88" s="66">
        <f t="shared" si="6"/>
        <v>3.5273368606701938E-2</v>
      </c>
      <c r="O88" s="31">
        <f>IF(ISERROR(SUMIF($B$21:$B$672,$B88,$M$21:$M$672)/SUMIF($B$21:$B$672,$B88,$L$21:$L$672)-1),"-",SUMIF($B$21:$B$672,$B88,$M$21:$M$672)/SUMIF($B$21:$B$672,$B88,$L$21:$L$672)-1)</f>
        <v>-7.3128665056916176E-2</v>
      </c>
      <c r="P88" s="31">
        <f>IF(ISERROR(SUMIF($J$21:$J$672,$J88,$M$21:$M$672)/SUMIF($J$21:$J$672,$J88,$L$21:$L$672)-1),"-",SUMIF($J$21:$J$672,$J88,$M$21:$M$672)/SUMIF($J$21:$J$672,$J88,$L$21:$L$672)-1)</f>
        <v>-0.12849413886384131</v>
      </c>
      <c r="Q88" s="31">
        <f>IF(ISERROR(SUMIF($K$21:$K$672,$K88,$M$21:$M$672)/SUMIF($K$21:$K$672,$K88,$L$21:$L$672)-1),"-",SUMIF($K$21:$K$672,$K88,$M$21:$M$672)/SUMIF($K$21:$K$672,$K88,$L$21:$L$672)-1)</f>
        <v>-0.10412074832930718</v>
      </c>
      <c r="R88" s="31">
        <f>IF(ISERROR(SUMIF($I$21:$I$672,$I88,$M$21:$M$672)/SUMIF($I$21:$I$672,$I88,$L$21:$L$672)-1),"-",SUMIF($I$21:$I$672,$I88,$M$21:$M$672)/SUMIF($I$21:$I$672,$I88,$L$21:$L$672)-1)</f>
        <v>-0.10886507549926938</v>
      </c>
      <c r="S88" s="46">
        <v>1027</v>
      </c>
      <c r="T88" s="46">
        <v>1026</v>
      </c>
      <c r="U88" s="46">
        <v>994</v>
      </c>
      <c r="V88" s="46">
        <v>1053</v>
      </c>
      <c r="W88" s="46">
        <v>1100</v>
      </c>
      <c r="X88" s="46">
        <v>1134</v>
      </c>
      <c r="Y88" s="46">
        <v>1203</v>
      </c>
      <c r="Z88" s="46">
        <v>1206</v>
      </c>
      <c r="AA88" s="46">
        <v>1237</v>
      </c>
      <c r="AB88" s="46">
        <v>1211</v>
      </c>
      <c r="AC88" s="46">
        <v>1174</v>
      </c>
      <c r="AD88" s="46">
        <v>1131</v>
      </c>
      <c r="AE88" s="46">
        <v>1090</v>
      </c>
      <c r="AF88" s="46">
        <v>1068</v>
      </c>
      <c r="AG88" s="46">
        <v>1056</v>
      </c>
      <c r="AH88" s="46">
        <v>1040</v>
      </c>
      <c r="AI88" s="46">
        <v>1024</v>
      </c>
      <c r="AJ88" s="46">
        <v>1011</v>
      </c>
      <c r="AK88" s="46">
        <v>991</v>
      </c>
      <c r="AL88" s="46">
        <v>985</v>
      </c>
      <c r="AM88" s="46">
        <v>979</v>
      </c>
      <c r="AN88" s="46">
        <v>983</v>
      </c>
      <c r="AO88" s="46">
        <v>986</v>
      </c>
      <c r="AP88" s="46">
        <v>987</v>
      </c>
      <c r="AQ88" s="46">
        <v>991</v>
      </c>
      <c r="AR88" s="47">
        <v>994</v>
      </c>
      <c r="AS88" s="80">
        <f>IF(COUNTIF(B$20:B88,B88)=1,1,"-")</f>
        <v>1</v>
      </c>
      <c r="AT88" s="80">
        <f>IF(COUNTIF(J$20:J88,J88)=1,1,"-")</f>
        <v>1</v>
      </c>
      <c r="AU88" s="80" t="str">
        <f>IF(COUNTIF(K$20:K88,K88)=1,1,"-")</f>
        <v>-</v>
      </c>
      <c r="AV88" s="80">
        <f>IF(COUNTIF(I$20:I88,I88)=1,1,"-")</f>
        <v>1</v>
      </c>
      <c r="AW88" s="48" t="s">
        <v>241</v>
      </c>
      <c r="AZ88"/>
      <c r="BA88"/>
      <c r="BB88"/>
      <c r="BC88"/>
      <c r="BD88"/>
    </row>
    <row r="89" spans="1:56" ht="15.75" customHeight="1" x14ac:dyDescent="0.2">
      <c r="A89" s="93" t="s">
        <v>1798</v>
      </c>
      <c r="B89" s="95" t="s">
        <v>1913</v>
      </c>
      <c r="C89" s="94" t="s">
        <v>1914</v>
      </c>
      <c r="D89" s="94" t="s">
        <v>187</v>
      </c>
      <c r="E89" s="94" t="s">
        <v>187</v>
      </c>
      <c r="F89" s="94" t="s">
        <v>386</v>
      </c>
      <c r="G89" s="96" t="s">
        <v>636</v>
      </c>
      <c r="H89" s="96" t="s">
        <v>637</v>
      </c>
      <c r="I89" s="96" t="s">
        <v>187</v>
      </c>
      <c r="J89" s="96" t="s">
        <v>187</v>
      </c>
      <c r="K89" s="96" t="s">
        <v>386</v>
      </c>
      <c r="L89" s="65">
        <f>HLOOKUP(L$20,$S$18:$AW89,ROW($S89)-ROW($S$18)+1,FALSE)</f>
        <v>1979</v>
      </c>
      <c r="M89" s="65">
        <f>HLOOKUP(M$20,$S$18:$AW89,ROW($S89)-ROW($S$18)+1,FALSE)</f>
        <v>1851</v>
      </c>
      <c r="N89" s="66">
        <f t="shared" si="6"/>
        <v>-6.467913087417887E-2</v>
      </c>
      <c r="O89" s="31">
        <f>IF(ISERROR(SUMIF($B$21:$B$672,$B89,$M$21:$M$672)/SUMIF($B$21:$B$672,$B89,$L$21:$L$672)-1),"-",SUMIF($B$21:$B$672,$B89,$M$21:$M$672)/SUMIF($B$21:$B$672,$B89,$L$21:$L$672)-1)</f>
        <v>-6.5913370998116783E-2</v>
      </c>
      <c r="P89" s="31">
        <f>IF(ISERROR(SUMIF($J$21:$J$672,$J89,$M$21:$M$672)/SUMIF($J$21:$J$672,$J89,$L$21:$L$672)-1),"-",SUMIF($J$21:$J$672,$J89,$M$21:$M$672)/SUMIF($J$21:$J$672,$J89,$L$21:$L$672)-1)</f>
        <v>-3.9106145251396662E-2</v>
      </c>
      <c r="Q89" s="31">
        <f>IF(ISERROR(SUMIF($K$21:$K$672,$K89,$M$21:$M$672)/SUMIF($K$21:$K$672,$K89,$L$21:$L$672)-1),"-",SUMIF($K$21:$K$672,$K89,$M$21:$M$672)/SUMIF($K$21:$K$672,$K89,$L$21:$L$672)-1)</f>
        <v>-6.9526650567419579E-2</v>
      </c>
      <c r="R89" s="31">
        <f>IF(ISERROR(SUMIF($I$21:$I$672,$I89,$M$21:$M$672)/SUMIF($I$21:$I$672,$I89,$L$21:$L$672)-1),"-",SUMIF($I$21:$I$672,$I89,$M$21:$M$672)/SUMIF($I$21:$I$672,$I89,$L$21:$L$672)-1)</f>
        <v>-3.9106145251396662E-2</v>
      </c>
      <c r="S89" s="46">
        <v>948</v>
      </c>
      <c r="T89" s="46">
        <v>1288</v>
      </c>
      <c r="U89" s="46">
        <v>1617</v>
      </c>
      <c r="V89" s="46">
        <v>1778</v>
      </c>
      <c r="W89" s="46">
        <v>1912</v>
      </c>
      <c r="X89" s="46">
        <v>1979</v>
      </c>
      <c r="Y89" s="46">
        <v>1994</v>
      </c>
      <c r="Z89" s="46">
        <v>1943</v>
      </c>
      <c r="AA89" s="46">
        <v>1902</v>
      </c>
      <c r="AB89" s="46">
        <v>1862</v>
      </c>
      <c r="AC89" s="46">
        <v>1851</v>
      </c>
      <c r="AD89" s="46">
        <v>1852</v>
      </c>
      <c r="AE89" s="46">
        <v>1853</v>
      </c>
      <c r="AF89" s="46">
        <v>1857</v>
      </c>
      <c r="AG89" s="46">
        <v>1872</v>
      </c>
      <c r="AH89" s="46">
        <v>1863</v>
      </c>
      <c r="AI89" s="46">
        <v>1863</v>
      </c>
      <c r="AJ89" s="46">
        <v>1858</v>
      </c>
      <c r="AK89" s="46">
        <v>1853</v>
      </c>
      <c r="AL89" s="46">
        <v>1874</v>
      </c>
      <c r="AM89" s="46">
        <v>1892</v>
      </c>
      <c r="AN89" s="46">
        <v>1925</v>
      </c>
      <c r="AO89" s="46">
        <v>1964</v>
      </c>
      <c r="AP89" s="46">
        <v>1989</v>
      </c>
      <c r="AQ89" s="46">
        <v>2023</v>
      </c>
      <c r="AR89" s="47">
        <v>2051</v>
      </c>
      <c r="AS89" s="80">
        <f>IF(COUNTIF(B$20:B89,B89)=1,1,"-")</f>
        <v>1</v>
      </c>
      <c r="AT89" s="80" t="str">
        <f>IF(COUNTIF(J$20:J89,J89)=1,1,"-")</f>
        <v>-</v>
      </c>
      <c r="AU89" s="80" t="str">
        <f>IF(COUNTIF(K$20:K89,K89)=1,1,"-")</f>
        <v>-</v>
      </c>
      <c r="AV89" s="80" t="str">
        <f>IF(COUNTIF(I$20:I89,I89)=1,1,"-")</f>
        <v>-</v>
      </c>
      <c r="AW89" s="48" t="s">
        <v>241</v>
      </c>
      <c r="AZ89"/>
      <c r="BA89"/>
      <c r="BB89"/>
      <c r="BC89"/>
      <c r="BD89"/>
    </row>
    <row r="90" spans="1:56" ht="15.75" customHeight="1" x14ac:dyDescent="0.2">
      <c r="A90" s="93" t="s">
        <v>1798</v>
      </c>
      <c r="B90" s="95" t="s">
        <v>1915</v>
      </c>
      <c r="C90" s="94" t="s">
        <v>1916</v>
      </c>
      <c r="D90" s="94" t="s">
        <v>69</v>
      </c>
      <c r="E90" s="94" t="s">
        <v>69</v>
      </c>
      <c r="F90" s="94" t="s">
        <v>387</v>
      </c>
      <c r="G90" s="96" t="s">
        <v>638</v>
      </c>
      <c r="H90" s="96" t="s">
        <v>639</v>
      </c>
      <c r="I90" s="96" t="s">
        <v>69</v>
      </c>
      <c r="J90" s="96" t="s">
        <v>69</v>
      </c>
      <c r="K90" s="96" t="s">
        <v>387</v>
      </c>
      <c r="L90" s="65">
        <f>HLOOKUP(L$20,$S$18:$AW90,ROW($S90)-ROW($S$18)+1,FALSE)</f>
        <v>4289</v>
      </c>
      <c r="M90" s="65">
        <f>HLOOKUP(M$20,$S$18:$AW90,ROW($S90)-ROW($S$18)+1,FALSE)</f>
        <v>3643</v>
      </c>
      <c r="N90" s="66">
        <f t="shared" si="6"/>
        <v>-0.15061785964094199</v>
      </c>
      <c r="O90" s="31">
        <f>IF(ISERROR(SUMIF($B$21:$B$672,$B90,$M$21:$M$672)/SUMIF($B$21:$B$672,$B90,$L$21:$L$672)-1),"-",SUMIF($B$21:$B$672,$B90,$M$21:$M$672)/SUMIF($B$21:$B$672,$B90,$L$21:$L$672)-1)</f>
        <v>-0.15061785964094199</v>
      </c>
      <c r="P90" s="31">
        <f>IF(ISERROR(SUMIF($J$21:$J$672,$J90,$M$21:$M$672)/SUMIF($J$21:$J$672,$J90,$L$21:$L$672)-1),"-",SUMIF($J$21:$J$672,$J90,$M$21:$M$672)/SUMIF($J$21:$J$672,$J90,$L$21:$L$672)-1)</f>
        <v>-4.9678148493931484E-2</v>
      </c>
      <c r="Q90" s="31">
        <f>IF(ISERROR(SUMIF($K$21:$K$672,$K90,$M$21:$M$672)/SUMIF($K$21:$K$672,$K90,$L$21:$L$672)-1),"-",SUMIF($K$21:$K$672,$K90,$M$21:$M$672)/SUMIF($K$21:$K$672,$K90,$L$21:$L$672)-1)</f>
        <v>-6.8899789056344862E-2</v>
      </c>
      <c r="R90" s="31">
        <f>IF(ISERROR(SUMIF($I$21:$I$672,$I90,$M$21:$M$672)/SUMIF($I$21:$I$672,$I90,$L$21:$L$672)-1),"-",SUMIF($I$21:$I$672,$I90,$M$21:$M$672)/SUMIF($I$21:$I$672,$I90,$L$21:$L$672)-1)</f>
        <v>-4.9678148493931484E-2</v>
      </c>
      <c r="S90" s="46">
        <v>3192</v>
      </c>
      <c r="T90" s="46">
        <v>3389</v>
      </c>
      <c r="U90" s="46">
        <v>3792</v>
      </c>
      <c r="V90" s="46">
        <v>4104</v>
      </c>
      <c r="W90" s="46">
        <v>4241</v>
      </c>
      <c r="X90" s="46">
        <v>4289</v>
      </c>
      <c r="Y90" s="46">
        <v>4086</v>
      </c>
      <c r="Z90" s="46">
        <v>3984</v>
      </c>
      <c r="AA90" s="46">
        <v>3898</v>
      </c>
      <c r="AB90" s="46">
        <v>3760</v>
      </c>
      <c r="AC90" s="46">
        <v>3643</v>
      </c>
      <c r="AD90" s="46">
        <v>3564</v>
      </c>
      <c r="AE90" s="46">
        <v>3494</v>
      </c>
      <c r="AF90" s="46">
        <v>3432</v>
      </c>
      <c r="AG90" s="46">
        <v>3378</v>
      </c>
      <c r="AH90" s="46">
        <v>3302</v>
      </c>
      <c r="AI90" s="46">
        <v>3215</v>
      </c>
      <c r="AJ90" s="46">
        <v>3150</v>
      </c>
      <c r="AK90" s="46">
        <v>3111</v>
      </c>
      <c r="AL90" s="46">
        <v>3102</v>
      </c>
      <c r="AM90" s="46">
        <v>3099</v>
      </c>
      <c r="AN90" s="46">
        <v>3103</v>
      </c>
      <c r="AO90" s="46">
        <v>3132</v>
      </c>
      <c r="AP90" s="46">
        <v>3149</v>
      </c>
      <c r="AQ90" s="46">
        <v>3179</v>
      </c>
      <c r="AR90" s="47">
        <v>3203</v>
      </c>
      <c r="AS90" s="80">
        <f>IF(COUNTIF(B$20:B90,B90)=1,1,"-")</f>
        <v>1</v>
      </c>
      <c r="AT90" s="80">
        <f>IF(COUNTIF(J$20:J90,J90)=1,1,"-")</f>
        <v>1</v>
      </c>
      <c r="AU90" s="80" t="str">
        <f>IF(COUNTIF(K$20:K90,K90)=1,1,"-")</f>
        <v>-</v>
      </c>
      <c r="AV90" s="80">
        <f>IF(COUNTIF(I$20:I90,I90)=1,1,"-")</f>
        <v>1</v>
      </c>
      <c r="AW90" s="48" t="s">
        <v>241</v>
      </c>
      <c r="AZ90"/>
      <c r="BA90"/>
      <c r="BB90"/>
      <c r="BC90"/>
      <c r="BD90"/>
    </row>
    <row r="91" spans="1:56" ht="15.75" customHeight="1" x14ac:dyDescent="0.2">
      <c r="A91" s="93" t="s">
        <v>1798</v>
      </c>
      <c r="B91" s="95" t="s">
        <v>1873</v>
      </c>
      <c r="C91" s="94" t="s">
        <v>1874</v>
      </c>
      <c r="D91" s="94" t="s">
        <v>101</v>
      </c>
      <c r="E91" s="94" t="s">
        <v>101</v>
      </c>
      <c r="F91" s="94" t="s">
        <v>395</v>
      </c>
      <c r="G91" s="96" t="s">
        <v>640</v>
      </c>
      <c r="H91" s="96" t="s">
        <v>641</v>
      </c>
      <c r="I91" s="96" t="s">
        <v>101</v>
      </c>
      <c r="J91" s="96" t="s">
        <v>101</v>
      </c>
      <c r="K91" s="96" t="s">
        <v>395</v>
      </c>
      <c r="L91" s="65">
        <f>HLOOKUP(L$20,$S$18:$AW91,ROW($S91)-ROW($S$18)+1,FALSE)</f>
        <v>1475</v>
      </c>
      <c r="M91" s="65">
        <f>HLOOKUP(M$20,$S$18:$AW91,ROW($S91)-ROW($S$18)+1,FALSE)</f>
        <v>1379</v>
      </c>
      <c r="N91" s="66">
        <f t="shared" si="6"/>
        <v>-6.5084745762711838E-2</v>
      </c>
      <c r="O91" s="31">
        <f>IF(ISERROR(SUMIF($B$21:$B$672,$B91,$M$21:$M$672)/SUMIF($B$21:$B$672,$B91,$L$21:$L$672)-1),"-",SUMIF($B$21:$B$672,$B91,$M$21:$M$672)/SUMIF($B$21:$B$672,$B91,$L$21:$L$672)-1)</f>
        <v>-7.675675675675675E-2</v>
      </c>
      <c r="P91" s="31">
        <f>IF(ISERROR(SUMIF($J$21:$J$672,$J91,$M$21:$M$672)/SUMIF($J$21:$J$672,$J91,$L$21:$L$672)-1),"-",SUMIF($J$21:$J$672,$J91,$M$21:$M$672)/SUMIF($J$21:$J$672,$J91,$L$21:$L$672)-1)</f>
        <v>-6.5084745762711838E-2</v>
      </c>
      <c r="Q91" s="31">
        <f>IF(ISERROR(SUMIF($K$21:$K$672,$K91,$M$21:$M$672)/SUMIF($K$21:$K$672,$K91,$L$21:$L$672)-1),"-",SUMIF($K$21:$K$672,$K91,$M$21:$M$672)/SUMIF($K$21:$K$672,$K91,$L$21:$L$672)-1)</f>
        <v>-1.9312825455785054E-2</v>
      </c>
      <c r="R91" s="31">
        <f>IF(ISERROR(SUMIF($I$21:$I$672,$I91,$M$21:$M$672)/SUMIF($I$21:$I$672,$I91,$L$21:$L$672)-1),"-",SUMIF($I$21:$I$672,$I91,$M$21:$M$672)/SUMIF($I$21:$I$672,$I91,$L$21:$L$672)-1)</f>
        <v>-6.5084745762711838E-2</v>
      </c>
      <c r="S91" s="46">
        <v>1564</v>
      </c>
      <c r="T91" s="46">
        <v>1564</v>
      </c>
      <c r="U91" s="46">
        <v>1549</v>
      </c>
      <c r="V91" s="46">
        <v>1475</v>
      </c>
      <c r="W91" s="46">
        <v>1460</v>
      </c>
      <c r="X91" s="46">
        <v>1475</v>
      </c>
      <c r="Y91" s="46">
        <v>1467</v>
      </c>
      <c r="Z91" s="46">
        <v>1468</v>
      </c>
      <c r="AA91" s="46">
        <v>1461</v>
      </c>
      <c r="AB91" s="46">
        <v>1422</v>
      </c>
      <c r="AC91" s="46">
        <v>1379</v>
      </c>
      <c r="AD91" s="46">
        <v>1339</v>
      </c>
      <c r="AE91" s="46">
        <v>1317</v>
      </c>
      <c r="AF91" s="46">
        <v>1291</v>
      </c>
      <c r="AG91" s="46">
        <v>1263</v>
      </c>
      <c r="AH91" s="46">
        <v>1220</v>
      </c>
      <c r="AI91" s="46">
        <v>1178</v>
      </c>
      <c r="AJ91" s="46">
        <v>1145</v>
      </c>
      <c r="AK91" s="46">
        <v>1120</v>
      </c>
      <c r="AL91" s="46">
        <v>1110</v>
      </c>
      <c r="AM91" s="46">
        <v>1119</v>
      </c>
      <c r="AN91" s="46">
        <v>1133</v>
      </c>
      <c r="AO91" s="46">
        <v>1142</v>
      </c>
      <c r="AP91" s="46">
        <v>1151</v>
      </c>
      <c r="AQ91" s="46">
        <v>1169</v>
      </c>
      <c r="AR91" s="47">
        <v>1185</v>
      </c>
      <c r="AS91" s="80" t="str">
        <f>IF(COUNTIF(B$20:B91,B91)=1,1,"-")</f>
        <v>-</v>
      </c>
      <c r="AT91" s="80">
        <f>IF(COUNTIF(J$20:J91,J91)=1,1,"-")</f>
        <v>1</v>
      </c>
      <c r="AU91" s="80" t="str">
        <f>IF(COUNTIF(K$20:K91,K91)=1,1,"-")</f>
        <v>-</v>
      </c>
      <c r="AV91" s="80">
        <f>IF(COUNTIF(I$20:I91,I91)=1,1,"-")</f>
        <v>1</v>
      </c>
      <c r="AW91" s="48" t="s">
        <v>241</v>
      </c>
      <c r="AZ91"/>
      <c r="BA91"/>
      <c r="BB91"/>
      <c r="BC91"/>
      <c r="BD91"/>
    </row>
    <row r="92" spans="1:56" ht="15.75" customHeight="1" x14ac:dyDescent="0.2">
      <c r="A92" s="93" t="s">
        <v>1798</v>
      </c>
      <c r="B92" s="95" t="s">
        <v>1917</v>
      </c>
      <c r="C92" s="94" t="s">
        <v>1918</v>
      </c>
      <c r="D92" s="94" t="s">
        <v>83</v>
      </c>
      <c r="E92" s="94" t="s">
        <v>83</v>
      </c>
      <c r="F92" s="94" t="s">
        <v>395</v>
      </c>
      <c r="G92" s="96" t="s">
        <v>642</v>
      </c>
      <c r="H92" s="96" t="s">
        <v>643</v>
      </c>
      <c r="I92" s="96" t="s">
        <v>83</v>
      </c>
      <c r="J92" s="96" t="s">
        <v>83</v>
      </c>
      <c r="K92" s="96" t="s">
        <v>395</v>
      </c>
      <c r="L92" s="65">
        <f>HLOOKUP(L$20,$S$18:$AW92,ROW($S92)-ROW($S$18)+1,FALSE)</f>
        <v>9285</v>
      </c>
      <c r="M92" s="65">
        <f>HLOOKUP(M$20,$S$18:$AW92,ROW($S92)-ROW($S$18)+1,FALSE)</f>
        <v>8663</v>
      </c>
      <c r="N92" s="66">
        <f t="shared" si="6"/>
        <v>-6.6989768443726394E-2</v>
      </c>
      <c r="O92" s="31">
        <f>IF(ISERROR(SUMIF($B$21:$B$672,$B92,$M$21:$M$672)/SUMIF($B$21:$B$672,$B92,$L$21:$L$672)-1),"-",SUMIF($B$21:$B$672,$B92,$M$21:$M$672)/SUMIF($B$21:$B$672,$B92,$L$21:$L$672)-1)</f>
        <v>-6.6989768443726394E-2</v>
      </c>
      <c r="P92" s="31">
        <f>IF(ISERROR(SUMIF($J$21:$J$672,$J92,$M$21:$M$672)/SUMIF($J$21:$J$672,$J92,$L$21:$L$672)-1),"-",SUMIF($J$21:$J$672,$J92,$M$21:$M$672)/SUMIF($J$21:$J$672,$J92,$L$21:$L$672)-1)</f>
        <v>-4.5136186770427966E-2</v>
      </c>
      <c r="Q92" s="31">
        <f>IF(ISERROR(SUMIF($K$21:$K$672,$K92,$M$21:$M$672)/SUMIF($K$21:$K$672,$K92,$L$21:$L$672)-1),"-",SUMIF($K$21:$K$672,$K92,$M$21:$M$672)/SUMIF($K$21:$K$672,$K92,$L$21:$L$672)-1)</f>
        <v>-1.9312825455785054E-2</v>
      </c>
      <c r="R92" s="31">
        <f>IF(ISERROR(SUMIF($I$21:$I$672,$I92,$M$21:$M$672)/SUMIF($I$21:$I$672,$I92,$L$21:$L$672)-1),"-",SUMIF($I$21:$I$672,$I92,$M$21:$M$672)/SUMIF($I$21:$I$672,$I92,$L$21:$L$672)-1)</f>
        <v>-4.5136186770427966E-2</v>
      </c>
      <c r="S92" s="46">
        <v>7975</v>
      </c>
      <c r="T92" s="46">
        <v>8012</v>
      </c>
      <c r="U92" s="46">
        <v>8281</v>
      </c>
      <c r="V92" s="46">
        <v>8756</v>
      </c>
      <c r="W92" s="46">
        <v>9156</v>
      </c>
      <c r="X92" s="46">
        <v>9285</v>
      </c>
      <c r="Y92" s="46">
        <v>9227</v>
      </c>
      <c r="Z92" s="46">
        <v>9088</v>
      </c>
      <c r="AA92" s="46">
        <v>8849</v>
      </c>
      <c r="AB92" s="46">
        <v>8743</v>
      </c>
      <c r="AC92" s="46">
        <v>8663</v>
      </c>
      <c r="AD92" s="46">
        <v>8615</v>
      </c>
      <c r="AE92" s="46">
        <v>8605</v>
      </c>
      <c r="AF92" s="46">
        <v>8607</v>
      </c>
      <c r="AG92" s="46">
        <v>8576</v>
      </c>
      <c r="AH92" s="46">
        <v>8486</v>
      </c>
      <c r="AI92" s="46">
        <v>8384</v>
      </c>
      <c r="AJ92" s="46">
        <v>8265</v>
      </c>
      <c r="AK92" s="46">
        <v>8185</v>
      </c>
      <c r="AL92" s="46">
        <v>8191</v>
      </c>
      <c r="AM92" s="46">
        <v>8240</v>
      </c>
      <c r="AN92" s="46">
        <v>8336</v>
      </c>
      <c r="AO92" s="46">
        <v>8456</v>
      </c>
      <c r="AP92" s="46">
        <v>8574</v>
      </c>
      <c r="AQ92" s="46">
        <v>8701</v>
      </c>
      <c r="AR92" s="47">
        <v>8802</v>
      </c>
      <c r="AS92" s="80">
        <f>IF(COUNTIF(B$20:B92,B92)=1,1,"-")</f>
        <v>1</v>
      </c>
      <c r="AT92" s="80">
        <f>IF(COUNTIF(J$20:J92,J92)=1,1,"-")</f>
        <v>1</v>
      </c>
      <c r="AU92" s="80" t="str">
        <f>IF(COUNTIF(K$20:K92,K92)=1,1,"-")</f>
        <v>-</v>
      </c>
      <c r="AV92" s="80">
        <f>IF(COUNTIF(I$20:I92,I92)=1,1,"-")</f>
        <v>1</v>
      </c>
      <c r="AW92" s="48" t="s">
        <v>241</v>
      </c>
      <c r="AZ92"/>
      <c r="BA92"/>
      <c r="BB92"/>
      <c r="BC92"/>
      <c r="BD92"/>
    </row>
    <row r="93" spans="1:56" ht="15.75" customHeight="1" x14ac:dyDescent="0.2">
      <c r="A93" s="93" t="s">
        <v>1798</v>
      </c>
      <c r="B93" s="95" t="s">
        <v>1919</v>
      </c>
      <c r="C93" s="94" t="s">
        <v>1920</v>
      </c>
      <c r="D93" s="94" t="s">
        <v>297</v>
      </c>
      <c r="E93" s="94" t="s">
        <v>44</v>
      </c>
      <c r="F93" s="94" t="s">
        <v>384</v>
      </c>
      <c r="G93" s="96" t="s">
        <v>644</v>
      </c>
      <c r="H93" s="96" t="s">
        <v>645</v>
      </c>
      <c r="I93" s="96" t="s">
        <v>297</v>
      </c>
      <c r="J93" s="96" t="s">
        <v>44</v>
      </c>
      <c r="K93" s="96" t="s">
        <v>384</v>
      </c>
      <c r="L93" s="65">
        <f>HLOOKUP(L$20,$S$18:$AW93,ROW($S93)-ROW($S$18)+1,FALSE)</f>
        <v>567</v>
      </c>
      <c r="M93" s="65">
        <f>HLOOKUP(M$20,$S$18:$AW93,ROW($S93)-ROW($S$18)+1,FALSE)</f>
        <v>479</v>
      </c>
      <c r="N93" s="66">
        <f t="shared" si="6"/>
        <v>-0.15520282186948853</v>
      </c>
      <c r="O93" s="31">
        <f>IF(ISERROR(SUMIF($B$21:$B$672,$B93,$M$21:$M$672)/SUMIF($B$21:$B$672,$B93,$L$21:$L$672)-1),"-",SUMIF($B$21:$B$672,$B93,$M$21:$M$672)/SUMIF($B$21:$B$672,$B93,$L$21:$L$672)-1)</f>
        <v>-0.15520282186948853</v>
      </c>
      <c r="P93" s="31">
        <f>IF(ISERROR(SUMIF($J$21:$J$672,$J93,$M$21:$M$672)/SUMIF($J$21:$J$672,$J93,$L$21:$L$672)-1),"-",SUMIF($J$21:$J$672,$J93,$M$21:$M$672)/SUMIF($J$21:$J$672,$J93,$L$21:$L$672)-1)</f>
        <v>1.7723999829576842E-2</v>
      </c>
      <c r="Q93" s="31">
        <f>IF(ISERROR(SUMIF($K$21:$K$672,$K93,$M$21:$M$672)/SUMIF($K$21:$K$672,$K93,$L$21:$L$672)-1),"-",SUMIF($K$21:$K$672,$K93,$M$21:$M$672)/SUMIF($K$21:$K$672,$K93,$L$21:$L$672)-1)</f>
        <v>-2.2365450582957913E-2</v>
      </c>
      <c r="R93" s="31">
        <f>IF(ISERROR(SUMIF($I$21:$I$672,$I93,$M$21:$M$672)/SUMIF($I$21:$I$672,$I93,$L$21:$L$672)-1),"-",SUMIF($I$21:$I$672,$I93,$M$21:$M$672)/SUMIF($I$21:$I$672,$I93,$L$21:$L$672)-1)</f>
        <v>1.7723999829576842E-2</v>
      </c>
      <c r="S93" s="46">
        <v>982</v>
      </c>
      <c r="T93" s="46">
        <v>989</v>
      </c>
      <c r="U93" s="46">
        <v>948</v>
      </c>
      <c r="V93" s="46">
        <v>877</v>
      </c>
      <c r="W93" s="46">
        <v>743</v>
      </c>
      <c r="X93" s="46">
        <v>567</v>
      </c>
      <c r="Y93" s="46">
        <v>473</v>
      </c>
      <c r="Z93" s="46">
        <v>421</v>
      </c>
      <c r="AA93" s="46">
        <v>416</v>
      </c>
      <c r="AB93" s="46">
        <v>441</v>
      </c>
      <c r="AC93" s="46">
        <v>479</v>
      </c>
      <c r="AD93" s="46">
        <v>507</v>
      </c>
      <c r="AE93" s="46">
        <v>522</v>
      </c>
      <c r="AF93" s="46">
        <v>530</v>
      </c>
      <c r="AG93" s="46">
        <v>536</v>
      </c>
      <c r="AH93" s="46">
        <v>540</v>
      </c>
      <c r="AI93" s="46">
        <v>540</v>
      </c>
      <c r="AJ93" s="46">
        <v>538</v>
      </c>
      <c r="AK93" s="46">
        <v>538</v>
      </c>
      <c r="AL93" s="46">
        <v>540</v>
      </c>
      <c r="AM93" s="46">
        <v>544</v>
      </c>
      <c r="AN93" s="46">
        <v>548</v>
      </c>
      <c r="AO93" s="46">
        <v>557</v>
      </c>
      <c r="AP93" s="46">
        <v>564</v>
      </c>
      <c r="AQ93" s="46">
        <v>572</v>
      </c>
      <c r="AR93" s="47">
        <v>580</v>
      </c>
      <c r="AS93" s="80">
        <f>IF(COUNTIF(B$20:B93,B93)=1,1,"-")</f>
        <v>1</v>
      </c>
      <c r="AT93" s="80">
        <f>IF(COUNTIF(J$20:J93,J93)=1,1,"-")</f>
        <v>1</v>
      </c>
      <c r="AU93" s="80" t="str">
        <f>IF(COUNTIF(K$20:K93,K93)=1,1,"-")</f>
        <v>-</v>
      </c>
      <c r="AV93" s="80">
        <f>IF(COUNTIF(I$20:I93,I93)=1,1,"-")</f>
        <v>1</v>
      </c>
      <c r="AW93" s="48" t="s">
        <v>241</v>
      </c>
      <c r="AZ93"/>
      <c r="BA93"/>
      <c r="BB93"/>
      <c r="BC93"/>
      <c r="BD93"/>
    </row>
    <row r="94" spans="1:56" ht="15.75" customHeight="1" x14ac:dyDescent="0.2">
      <c r="A94" s="93" t="s">
        <v>1798</v>
      </c>
      <c r="B94" s="95" t="s">
        <v>1921</v>
      </c>
      <c r="C94" s="94" t="s">
        <v>1922</v>
      </c>
      <c r="D94" s="94" t="s">
        <v>61</v>
      </c>
      <c r="E94" s="94" t="s">
        <v>61</v>
      </c>
      <c r="F94" s="94" t="s">
        <v>386</v>
      </c>
      <c r="G94" s="96" t="s">
        <v>646</v>
      </c>
      <c r="H94" s="96" t="s">
        <v>647</v>
      </c>
      <c r="I94" s="96" t="s">
        <v>61</v>
      </c>
      <c r="J94" s="96" t="s">
        <v>61</v>
      </c>
      <c r="K94" s="96" t="s">
        <v>386</v>
      </c>
      <c r="L94" s="65">
        <f>HLOOKUP(L$20,$S$18:$AW94,ROW($S94)-ROW($S$18)+1,FALSE)</f>
        <v>2522</v>
      </c>
      <c r="M94" s="65">
        <f>HLOOKUP(M$20,$S$18:$AW94,ROW($S94)-ROW($S$18)+1,FALSE)</f>
        <v>2380</v>
      </c>
      <c r="N94" s="66">
        <f t="shared" si="6"/>
        <v>-5.6304520222046017E-2</v>
      </c>
      <c r="O94" s="31">
        <f>IF(ISERROR(SUMIF($B$21:$B$672,$B94,$M$21:$M$672)/SUMIF($B$21:$B$672,$B94,$L$21:$L$672)-1),"-",SUMIF($B$21:$B$672,$B94,$M$21:$M$672)/SUMIF($B$21:$B$672,$B94,$L$21:$L$672)-1)</f>
        <v>-5.6304520222046017E-2</v>
      </c>
      <c r="P94" s="31">
        <f>IF(ISERROR(SUMIF($J$21:$J$672,$J94,$M$21:$M$672)/SUMIF($J$21:$J$672,$J94,$L$21:$L$672)-1),"-",SUMIF($J$21:$J$672,$J94,$M$21:$M$672)/SUMIF($J$21:$J$672,$J94,$L$21:$L$672)-1)</f>
        <v>-8.3087893349868214E-2</v>
      </c>
      <c r="Q94" s="31">
        <f>IF(ISERROR(SUMIF($K$21:$K$672,$K94,$M$21:$M$672)/SUMIF($K$21:$K$672,$K94,$L$21:$L$672)-1),"-",SUMIF($K$21:$K$672,$K94,$M$21:$M$672)/SUMIF($K$21:$K$672,$K94,$L$21:$L$672)-1)</f>
        <v>-6.9526650567419579E-2</v>
      </c>
      <c r="R94" s="31">
        <f>IF(ISERROR(SUMIF($I$21:$I$672,$I94,$M$21:$M$672)/SUMIF($I$21:$I$672,$I94,$L$21:$L$672)-1),"-",SUMIF($I$21:$I$672,$I94,$M$21:$M$672)/SUMIF($I$21:$I$672,$I94,$L$21:$L$672)-1)</f>
        <v>-8.3087893349868214E-2</v>
      </c>
      <c r="S94" s="46">
        <v>2640</v>
      </c>
      <c r="T94" s="46">
        <v>2627</v>
      </c>
      <c r="U94" s="46">
        <v>2534</v>
      </c>
      <c r="V94" s="46">
        <v>2528</v>
      </c>
      <c r="W94" s="46">
        <v>2575</v>
      </c>
      <c r="X94" s="46">
        <v>2522</v>
      </c>
      <c r="Y94" s="46">
        <v>2525</v>
      </c>
      <c r="Z94" s="46">
        <v>2493</v>
      </c>
      <c r="AA94" s="46">
        <v>2430</v>
      </c>
      <c r="AB94" s="46">
        <v>2393</v>
      </c>
      <c r="AC94" s="46">
        <v>2380</v>
      </c>
      <c r="AD94" s="46">
        <v>2368</v>
      </c>
      <c r="AE94" s="46">
        <v>2373</v>
      </c>
      <c r="AF94" s="46">
        <v>2368</v>
      </c>
      <c r="AG94" s="46">
        <v>2342</v>
      </c>
      <c r="AH94" s="46">
        <v>2312</v>
      </c>
      <c r="AI94" s="46">
        <v>2279</v>
      </c>
      <c r="AJ94" s="46">
        <v>2248</v>
      </c>
      <c r="AK94" s="46">
        <v>2236</v>
      </c>
      <c r="AL94" s="46">
        <v>2230</v>
      </c>
      <c r="AM94" s="46">
        <v>2237</v>
      </c>
      <c r="AN94" s="46">
        <v>2262</v>
      </c>
      <c r="AO94" s="46">
        <v>2281</v>
      </c>
      <c r="AP94" s="46">
        <v>2305</v>
      </c>
      <c r="AQ94" s="46">
        <v>2323</v>
      </c>
      <c r="AR94" s="47">
        <v>2329</v>
      </c>
      <c r="AS94" s="80">
        <f>IF(COUNTIF(B$20:B94,B94)=1,1,"-")</f>
        <v>1</v>
      </c>
      <c r="AT94" s="80">
        <f>IF(COUNTIF(J$20:J94,J94)=1,1,"-")</f>
        <v>1</v>
      </c>
      <c r="AU94" s="80" t="str">
        <f>IF(COUNTIF(K$20:K94,K94)=1,1,"-")</f>
        <v>-</v>
      </c>
      <c r="AV94" s="80">
        <f>IF(COUNTIF(I$20:I94,I94)=1,1,"-")</f>
        <v>1</v>
      </c>
      <c r="AW94" s="48" t="s">
        <v>241</v>
      </c>
      <c r="AZ94"/>
      <c r="BA94"/>
      <c r="BB94"/>
      <c r="BC94"/>
      <c r="BD94"/>
    </row>
    <row r="95" spans="1:56" ht="15.75" customHeight="1" x14ac:dyDescent="0.2">
      <c r="A95" s="93" t="s">
        <v>1798</v>
      </c>
      <c r="B95" s="95" t="s">
        <v>1923</v>
      </c>
      <c r="C95" s="94" t="s">
        <v>1924</v>
      </c>
      <c r="D95" s="94" t="s">
        <v>23</v>
      </c>
      <c r="E95" s="94" t="s">
        <v>23</v>
      </c>
      <c r="F95" s="94" t="s">
        <v>391</v>
      </c>
      <c r="G95" s="96" t="s">
        <v>648</v>
      </c>
      <c r="H95" s="96" t="s">
        <v>649</v>
      </c>
      <c r="I95" s="96" t="s">
        <v>23</v>
      </c>
      <c r="J95" s="96" t="s">
        <v>23</v>
      </c>
      <c r="K95" s="96" t="s">
        <v>391</v>
      </c>
      <c r="L95" s="65">
        <f>HLOOKUP(L$20,$S$18:$AW95,ROW($S95)-ROW($S$18)+1,FALSE)</f>
        <v>906</v>
      </c>
      <c r="M95" s="65">
        <f>HLOOKUP(M$20,$S$18:$AW95,ROW($S95)-ROW($S$18)+1,FALSE)</f>
        <v>1007</v>
      </c>
      <c r="N95" s="66">
        <f t="shared" si="6"/>
        <v>0.11147902869757176</v>
      </c>
      <c r="O95" s="31">
        <f>IF(ISERROR(SUMIF($B$21:$B$672,$B95,$M$21:$M$672)/SUMIF($B$21:$B$672,$B95,$L$21:$L$672)-1),"-",SUMIF($B$21:$B$672,$B95,$M$21:$M$672)/SUMIF($B$21:$B$672,$B95,$L$21:$L$672)-1)</f>
        <v>5.6080860776002606E-2</v>
      </c>
      <c r="P95" s="31">
        <f>IF(ISERROR(SUMIF($J$21:$J$672,$J95,$M$21:$M$672)/SUMIF($J$21:$J$672,$J95,$L$21:$L$672)-1),"-",SUMIF($J$21:$J$672,$J95,$M$21:$M$672)/SUMIF($J$21:$J$672,$J95,$L$21:$L$672)-1)</f>
        <v>1.7005501076297502E-2</v>
      </c>
      <c r="Q95" s="31">
        <f>IF(ISERROR(SUMIF($K$21:$K$672,$K95,$M$21:$M$672)/SUMIF($K$21:$K$672,$K95,$L$21:$L$672)-1),"-",SUMIF($K$21:$K$672,$K95,$M$21:$M$672)/SUMIF($K$21:$K$672,$K95,$L$21:$L$672)-1)</f>
        <v>-3.0916047319583084E-2</v>
      </c>
      <c r="R95" s="31">
        <f>IF(ISERROR(SUMIF($I$21:$I$672,$I95,$M$21:$M$672)/SUMIF($I$21:$I$672,$I95,$L$21:$L$672)-1),"-",SUMIF($I$21:$I$672,$I95,$M$21:$M$672)/SUMIF($I$21:$I$672,$I95,$L$21:$L$672)-1)</f>
        <v>1.7005501076297502E-2</v>
      </c>
      <c r="S95" s="46">
        <v>904</v>
      </c>
      <c r="T95" s="46">
        <v>909</v>
      </c>
      <c r="U95" s="46">
        <v>876</v>
      </c>
      <c r="V95" s="46">
        <v>825</v>
      </c>
      <c r="W95" s="46">
        <v>839</v>
      </c>
      <c r="X95" s="46">
        <v>906</v>
      </c>
      <c r="Y95" s="46">
        <v>937</v>
      </c>
      <c r="Z95" s="46">
        <v>979</v>
      </c>
      <c r="AA95" s="46">
        <v>1016</v>
      </c>
      <c r="AB95" s="46">
        <v>1015</v>
      </c>
      <c r="AC95" s="46">
        <v>1007</v>
      </c>
      <c r="AD95" s="46">
        <v>1005</v>
      </c>
      <c r="AE95" s="46">
        <v>1012</v>
      </c>
      <c r="AF95" s="46">
        <v>1030</v>
      </c>
      <c r="AG95" s="46">
        <v>1047</v>
      </c>
      <c r="AH95" s="46">
        <v>1065</v>
      </c>
      <c r="AI95" s="46">
        <v>1078</v>
      </c>
      <c r="AJ95" s="46">
        <v>1085</v>
      </c>
      <c r="AK95" s="46">
        <v>1092</v>
      </c>
      <c r="AL95" s="46">
        <v>1108</v>
      </c>
      <c r="AM95" s="46">
        <v>1120</v>
      </c>
      <c r="AN95" s="46">
        <v>1135</v>
      </c>
      <c r="AO95" s="46">
        <v>1160</v>
      </c>
      <c r="AP95" s="46">
        <v>1180</v>
      </c>
      <c r="AQ95" s="46">
        <v>1195</v>
      </c>
      <c r="AR95" s="47">
        <v>1210</v>
      </c>
      <c r="AS95" s="80">
        <f>IF(COUNTIF(B$20:B95,B95)=1,1,"-")</f>
        <v>1</v>
      </c>
      <c r="AT95" s="80" t="str">
        <f>IF(COUNTIF(J$20:J95,J95)=1,1,"-")</f>
        <v>-</v>
      </c>
      <c r="AU95" s="80" t="str">
        <f>IF(COUNTIF(K$20:K95,K95)=1,1,"-")</f>
        <v>-</v>
      </c>
      <c r="AV95" s="80" t="str">
        <f>IF(COUNTIF(I$20:I95,I95)=1,1,"-")</f>
        <v>-</v>
      </c>
      <c r="AW95" s="48" t="s">
        <v>241</v>
      </c>
      <c r="AZ95"/>
      <c r="BA95"/>
      <c r="BB95"/>
      <c r="BC95"/>
      <c r="BD95"/>
    </row>
    <row r="96" spans="1:56" ht="15.75" customHeight="1" x14ac:dyDescent="0.2">
      <c r="A96" s="93" t="s">
        <v>1798</v>
      </c>
      <c r="B96" s="95" t="s">
        <v>1835</v>
      </c>
      <c r="C96" s="94" t="s">
        <v>1836</v>
      </c>
      <c r="D96" s="94" t="s">
        <v>284</v>
      </c>
      <c r="E96" s="94" t="s">
        <v>79</v>
      </c>
      <c r="F96" s="94" t="s">
        <v>388</v>
      </c>
      <c r="G96" s="96" t="s">
        <v>650</v>
      </c>
      <c r="H96" s="96" t="s">
        <v>651</v>
      </c>
      <c r="I96" s="96" t="s">
        <v>288</v>
      </c>
      <c r="J96" s="96" t="s">
        <v>71</v>
      </c>
      <c r="K96" s="96" t="s">
        <v>387</v>
      </c>
      <c r="L96" s="65">
        <f>HLOOKUP(L$20,$S$18:$AW96,ROW($S96)-ROW($S$18)+1,FALSE)</f>
        <v>1530</v>
      </c>
      <c r="M96" s="65">
        <f>HLOOKUP(M$20,$S$18:$AW96,ROW($S96)-ROW($S$18)+1,FALSE)</f>
        <v>1321</v>
      </c>
      <c r="N96" s="66">
        <f t="shared" si="6"/>
        <v>-0.13660130718954244</v>
      </c>
      <c r="O96" s="31">
        <f>IF(ISERROR(SUMIF($B$21:$B$672,$B96,$M$21:$M$672)/SUMIF($B$21:$B$672,$B96,$L$21:$L$672)-1),"-",SUMIF($B$21:$B$672,$B96,$M$21:$M$672)/SUMIF($B$21:$B$672,$B96,$L$21:$L$672)-1)</f>
        <v>-9.4627753993943853E-2</v>
      </c>
      <c r="P96" s="31">
        <f>IF(ISERROR(SUMIF($J$21:$J$672,$J96,$M$21:$M$672)/SUMIF($J$21:$J$672,$J96,$L$21:$L$672)-1),"-",SUMIF($J$21:$J$672,$J96,$M$21:$M$672)/SUMIF($J$21:$J$672,$J96,$L$21:$L$672)-1)</f>
        <v>-0.13660130718954244</v>
      </c>
      <c r="Q96" s="31">
        <f>IF(ISERROR(SUMIF($K$21:$K$672,$K96,$M$21:$M$672)/SUMIF($K$21:$K$672,$K96,$L$21:$L$672)-1),"-",SUMIF($K$21:$K$672,$K96,$M$21:$M$672)/SUMIF($K$21:$K$672,$K96,$L$21:$L$672)-1)</f>
        <v>-6.8899789056344862E-2</v>
      </c>
      <c r="R96" s="31">
        <f>IF(ISERROR(SUMIF($I$21:$I$672,$I96,$M$21:$M$672)/SUMIF($I$21:$I$672,$I96,$L$21:$L$672)-1),"-",SUMIF($I$21:$I$672,$I96,$M$21:$M$672)/SUMIF($I$21:$I$672,$I96,$L$21:$L$672)-1)</f>
        <v>-0.13660130718954244</v>
      </c>
      <c r="S96" s="46">
        <v>1489</v>
      </c>
      <c r="T96" s="46">
        <v>1530</v>
      </c>
      <c r="U96" s="46">
        <v>1619</v>
      </c>
      <c r="V96" s="46">
        <v>1644</v>
      </c>
      <c r="W96" s="46">
        <v>1609</v>
      </c>
      <c r="X96" s="46">
        <v>1530</v>
      </c>
      <c r="Y96" s="46">
        <v>1471</v>
      </c>
      <c r="Z96" s="46">
        <v>1410</v>
      </c>
      <c r="AA96" s="46">
        <v>1331</v>
      </c>
      <c r="AB96" s="46">
        <v>1296</v>
      </c>
      <c r="AC96" s="46">
        <v>1321</v>
      </c>
      <c r="AD96" s="46">
        <v>1376</v>
      </c>
      <c r="AE96" s="46">
        <v>1408</v>
      </c>
      <c r="AF96" s="46">
        <v>1393</v>
      </c>
      <c r="AG96" s="46">
        <v>1387</v>
      </c>
      <c r="AH96" s="46">
        <v>1394</v>
      </c>
      <c r="AI96" s="46">
        <v>1389</v>
      </c>
      <c r="AJ96" s="46">
        <v>1380</v>
      </c>
      <c r="AK96" s="46">
        <v>1375</v>
      </c>
      <c r="AL96" s="46">
        <v>1387</v>
      </c>
      <c r="AM96" s="46">
        <v>1397</v>
      </c>
      <c r="AN96" s="46">
        <v>1404</v>
      </c>
      <c r="AO96" s="46">
        <v>1419</v>
      </c>
      <c r="AP96" s="46">
        <v>1445</v>
      </c>
      <c r="AQ96" s="46">
        <v>1471</v>
      </c>
      <c r="AR96" s="47">
        <v>1510</v>
      </c>
      <c r="AS96" s="80" t="str">
        <f>IF(COUNTIF(B$20:B96,B96)=1,1,"-")</f>
        <v>-</v>
      </c>
      <c r="AT96" s="80">
        <f>IF(COUNTIF(J$20:J96,J96)=1,1,"-")</f>
        <v>1</v>
      </c>
      <c r="AU96" s="80" t="str">
        <f>IF(COUNTIF(K$20:K96,K96)=1,1,"-")</f>
        <v>-</v>
      </c>
      <c r="AV96" s="80">
        <f>IF(COUNTIF(I$20:I96,I96)=1,1,"-")</f>
        <v>1</v>
      </c>
      <c r="AW96" s="48" t="s">
        <v>241</v>
      </c>
      <c r="AZ96"/>
      <c r="BA96"/>
      <c r="BB96"/>
      <c r="BC96"/>
      <c r="BD96"/>
    </row>
    <row r="97" spans="1:56" ht="15.75" customHeight="1" x14ac:dyDescent="0.2">
      <c r="A97" s="93" t="s">
        <v>1798</v>
      </c>
      <c r="B97" s="95" t="s">
        <v>1835</v>
      </c>
      <c r="C97" s="94" t="s">
        <v>1836</v>
      </c>
      <c r="D97" s="94" t="s">
        <v>284</v>
      </c>
      <c r="E97" s="94" t="s">
        <v>79</v>
      </c>
      <c r="F97" s="94" t="s">
        <v>388</v>
      </c>
      <c r="G97" s="96" t="s">
        <v>652</v>
      </c>
      <c r="H97" s="96" t="s">
        <v>653</v>
      </c>
      <c r="I97" s="96" t="s">
        <v>72</v>
      </c>
      <c r="J97" s="96" t="s">
        <v>72</v>
      </c>
      <c r="K97" s="96" t="s">
        <v>388</v>
      </c>
      <c r="L97" s="65">
        <f>HLOOKUP(L$20,$S$18:$AW97,ROW($S97)-ROW($S$18)+1,FALSE)</f>
        <v>5224</v>
      </c>
      <c r="M97" s="65">
        <f>HLOOKUP(M$20,$S$18:$AW97,ROW($S97)-ROW($S$18)+1,FALSE)</f>
        <v>4971</v>
      </c>
      <c r="N97" s="66">
        <f t="shared" si="6"/>
        <v>-4.8430321592649261E-2</v>
      </c>
      <c r="O97" s="31">
        <f>IF(ISERROR(SUMIF($B$21:$B$672,$B97,$M$21:$M$672)/SUMIF($B$21:$B$672,$B97,$L$21:$L$672)-1),"-",SUMIF($B$21:$B$672,$B97,$M$21:$M$672)/SUMIF($B$21:$B$672,$B97,$L$21:$L$672)-1)</f>
        <v>-9.4627753993943853E-2</v>
      </c>
      <c r="P97" s="31">
        <f>IF(ISERROR(SUMIF($J$21:$J$672,$J97,$M$21:$M$672)/SUMIF($J$21:$J$672,$J97,$L$21:$L$672)-1),"-",SUMIF($J$21:$J$672,$J97,$M$21:$M$672)/SUMIF($J$21:$J$672,$J97,$L$21:$L$672)-1)</f>
        <v>-4.8430321592649261E-2</v>
      </c>
      <c r="Q97" s="31">
        <f>IF(ISERROR(SUMIF($K$21:$K$672,$K97,$M$21:$M$672)/SUMIF($K$21:$K$672,$K97,$L$21:$L$672)-1),"-",SUMIF($K$21:$K$672,$K97,$M$21:$M$672)/SUMIF($K$21:$K$672,$K97,$L$21:$L$672)-1)</f>
        <v>-5.3599033502643612E-2</v>
      </c>
      <c r="R97" s="31">
        <f>IF(ISERROR(SUMIF($I$21:$I$672,$I97,$M$21:$M$672)/SUMIF($I$21:$I$672,$I97,$L$21:$L$672)-1),"-",SUMIF($I$21:$I$672,$I97,$M$21:$M$672)/SUMIF($I$21:$I$672,$I97,$L$21:$L$672)-1)</f>
        <v>-4.8430321592649261E-2</v>
      </c>
      <c r="S97" s="46">
        <v>4708</v>
      </c>
      <c r="T97" s="46">
        <v>4841</v>
      </c>
      <c r="U97" s="46">
        <v>4885</v>
      </c>
      <c r="V97" s="46">
        <v>4947</v>
      </c>
      <c r="W97" s="46">
        <v>5026</v>
      </c>
      <c r="X97" s="46">
        <v>5224</v>
      </c>
      <c r="Y97" s="46">
        <v>5241</v>
      </c>
      <c r="Z97" s="46">
        <v>5211</v>
      </c>
      <c r="AA97" s="46">
        <v>5136</v>
      </c>
      <c r="AB97" s="46">
        <v>5053</v>
      </c>
      <c r="AC97" s="46">
        <v>4971</v>
      </c>
      <c r="AD97" s="46">
        <v>4891</v>
      </c>
      <c r="AE97" s="46">
        <v>4838</v>
      </c>
      <c r="AF97" s="46">
        <v>4774</v>
      </c>
      <c r="AG97" s="46">
        <v>4683</v>
      </c>
      <c r="AH97" s="46">
        <v>4596</v>
      </c>
      <c r="AI97" s="46">
        <v>4503</v>
      </c>
      <c r="AJ97" s="46">
        <v>4419</v>
      </c>
      <c r="AK97" s="46">
        <v>4345</v>
      </c>
      <c r="AL97" s="46">
        <v>4285</v>
      </c>
      <c r="AM97" s="46">
        <v>4265</v>
      </c>
      <c r="AN97" s="46">
        <v>4276</v>
      </c>
      <c r="AO97" s="46">
        <v>4285</v>
      </c>
      <c r="AP97" s="46">
        <v>4309</v>
      </c>
      <c r="AQ97" s="46">
        <v>4329</v>
      </c>
      <c r="AR97" s="47">
        <v>4357</v>
      </c>
      <c r="AS97" s="80" t="str">
        <f>IF(COUNTIF(B$20:B97,B97)=1,1,"-")</f>
        <v>-</v>
      </c>
      <c r="AT97" s="80">
        <f>IF(COUNTIF(J$20:J97,J97)=1,1,"-")</f>
        <v>1</v>
      </c>
      <c r="AU97" s="80" t="str">
        <f>IF(COUNTIF(K$20:K97,K97)=1,1,"-")</f>
        <v>-</v>
      </c>
      <c r="AV97" s="80">
        <f>IF(COUNTIF(I$20:I97,I97)=1,1,"-")</f>
        <v>1</v>
      </c>
      <c r="AW97" s="48" t="s">
        <v>241</v>
      </c>
      <c r="AZ97"/>
      <c r="BA97"/>
      <c r="BB97"/>
      <c r="BC97"/>
      <c r="BD97"/>
    </row>
    <row r="98" spans="1:56" ht="15.75" customHeight="1" x14ac:dyDescent="0.2">
      <c r="A98" s="93" t="s">
        <v>1798</v>
      </c>
      <c r="B98" s="95" t="s">
        <v>1925</v>
      </c>
      <c r="C98" s="94" t="s">
        <v>1926</v>
      </c>
      <c r="D98" s="94" t="s">
        <v>103</v>
      </c>
      <c r="E98" s="94" t="s">
        <v>103</v>
      </c>
      <c r="F98" s="94" t="s">
        <v>386</v>
      </c>
      <c r="G98" s="96" t="s">
        <v>654</v>
      </c>
      <c r="H98" s="96" t="s">
        <v>655</v>
      </c>
      <c r="I98" s="96" t="s">
        <v>103</v>
      </c>
      <c r="J98" s="96" t="s">
        <v>103</v>
      </c>
      <c r="K98" s="96" t="s">
        <v>386</v>
      </c>
      <c r="L98" s="65">
        <f>HLOOKUP(L$20,$S$18:$AW98,ROW($S98)-ROW($S$18)+1,FALSE)</f>
        <v>2153</v>
      </c>
      <c r="M98" s="65">
        <f>HLOOKUP(M$20,$S$18:$AW98,ROW($S98)-ROW($S$18)+1,FALSE)</f>
        <v>2076</v>
      </c>
      <c r="N98" s="66">
        <f t="shared" si="6"/>
        <v>-3.5764050162563898E-2</v>
      </c>
      <c r="O98" s="31">
        <f>IF(ISERROR(SUMIF($B$21:$B$672,$B98,$M$21:$M$672)/SUMIF($B$21:$B$672,$B98,$L$21:$L$672)-1),"-",SUMIF($B$21:$B$672,$B98,$M$21:$M$672)/SUMIF($B$21:$B$672,$B98,$L$21:$L$672)-1)</f>
        <v>-9.378549407755965E-2</v>
      </c>
      <c r="P98" s="31">
        <f>IF(ISERROR(SUMIF($J$21:$J$672,$J98,$M$21:$M$672)/SUMIF($J$21:$J$672,$J98,$L$21:$L$672)-1),"-",SUMIF($J$21:$J$672,$J98,$M$21:$M$672)/SUMIF($J$21:$J$672,$J98,$L$21:$L$672)-1)</f>
        <v>-7.6927549715083199E-2</v>
      </c>
      <c r="Q98" s="31">
        <f>IF(ISERROR(SUMIF($K$21:$K$672,$K98,$M$21:$M$672)/SUMIF($K$21:$K$672,$K98,$L$21:$L$672)-1),"-",SUMIF($K$21:$K$672,$K98,$M$21:$M$672)/SUMIF($K$21:$K$672,$K98,$L$21:$L$672)-1)</f>
        <v>-6.9526650567419579E-2</v>
      </c>
      <c r="R98" s="31">
        <f>IF(ISERROR(SUMIF($I$21:$I$672,$I98,$M$21:$M$672)/SUMIF($I$21:$I$672,$I98,$L$21:$L$672)-1),"-",SUMIF($I$21:$I$672,$I98,$M$21:$M$672)/SUMIF($I$21:$I$672,$I98,$L$21:$L$672)-1)</f>
        <v>-8.3527705982474942E-2</v>
      </c>
      <c r="S98" s="46">
        <v>2113</v>
      </c>
      <c r="T98" s="46">
        <v>2118</v>
      </c>
      <c r="U98" s="46">
        <v>2160</v>
      </c>
      <c r="V98" s="46">
        <v>2158</v>
      </c>
      <c r="W98" s="46">
        <v>2101</v>
      </c>
      <c r="X98" s="46">
        <v>2153</v>
      </c>
      <c r="Y98" s="46">
        <v>2141</v>
      </c>
      <c r="Z98" s="46">
        <v>2131</v>
      </c>
      <c r="AA98" s="46">
        <v>2135</v>
      </c>
      <c r="AB98" s="46">
        <v>2120</v>
      </c>
      <c r="AC98" s="46">
        <v>2076</v>
      </c>
      <c r="AD98" s="46">
        <v>2024</v>
      </c>
      <c r="AE98" s="46">
        <v>1990</v>
      </c>
      <c r="AF98" s="46">
        <v>1980</v>
      </c>
      <c r="AG98" s="46">
        <v>1961</v>
      </c>
      <c r="AH98" s="46">
        <v>1954</v>
      </c>
      <c r="AI98" s="46">
        <v>1946</v>
      </c>
      <c r="AJ98" s="46">
        <v>1923</v>
      </c>
      <c r="AK98" s="46">
        <v>1896</v>
      </c>
      <c r="AL98" s="46">
        <v>1879</v>
      </c>
      <c r="AM98" s="46">
        <v>1881</v>
      </c>
      <c r="AN98" s="46">
        <v>1878</v>
      </c>
      <c r="AO98" s="46">
        <v>1884</v>
      </c>
      <c r="AP98" s="46">
        <v>1906</v>
      </c>
      <c r="AQ98" s="46">
        <v>1925</v>
      </c>
      <c r="AR98" s="47">
        <v>1953</v>
      </c>
      <c r="AS98" s="80">
        <f>IF(COUNTIF(B$20:B98,B98)=1,1,"-")</f>
        <v>1</v>
      </c>
      <c r="AT98" s="80" t="str">
        <f>IF(COUNTIF(J$20:J98,J98)=1,1,"-")</f>
        <v>-</v>
      </c>
      <c r="AU98" s="80" t="str">
        <f>IF(COUNTIF(K$20:K98,K98)=1,1,"-")</f>
        <v>-</v>
      </c>
      <c r="AV98" s="80" t="str">
        <f>IF(COUNTIF(I$20:I98,I98)=1,1,"-")</f>
        <v>-</v>
      </c>
      <c r="AW98" s="48" t="s">
        <v>241</v>
      </c>
      <c r="AZ98"/>
      <c r="BA98"/>
      <c r="BB98"/>
      <c r="BC98"/>
      <c r="BD98"/>
    </row>
    <row r="99" spans="1:56" ht="15.75" customHeight="1" x14ac:dyDescent="0.2">
      <c r="A99" s="93" t="s">
        <v>1798</v>
      </c>
      <c r="B99" s="95" t="s">
        <v>1927</v>
      </c>
      <c r="C99" s="94" t="s">
        <v>1928</v>
      </c>
      <c r="D99" s="94" t="s">
        <v>346</v>
      </c>
      <c r="E99" s="94" t="s">
        <v>194</v>
      </c>
      <c r="F99" s="94" t="s">
        <v>390</v>
      </c>
      <c r="G99" s="96" t="s">
        <v>656</v>
      </c>
      <c r="H99" s="96" t="s">
        <v>657</v>
      </c>
      <c r="I99" s="96" t="s">
        <v>346</v>
      </c>
      <c r="J99" s="96" t="s">
        <v>194</v>
      </c>
      <c r="K99" s="96" t="s">
        <v>390</v>
      </c>
      <c r="L99" s="65">
        <f>HLOOKUP(L$20,$S$18:$AW99,ROW($S99)-ROW($S$18)+1,FALSE)</f>
        <v>751</v>
      </c>
      <c r="M99" s="65">
        <f>HLOOKUP(M$20,$S$18:$AW99,ROW($S99)-ROW($S$18)+1,FALSE)</f>
        <v>677</v>
      </c>
      <c r="N99" s="66">
        <f t="shared" si="6"/>
        <v>-9.8535286284953449E-2</v>
      </c>
      <c r="O99" s="31">
        <f>IF(ISERROR(SUMIF($B$21:$B$672,$B99,$M$21:$M$672)/SUMIF($B$21:$B$672,$B99,$L$21:$L$672)-1),"-",SUMIF($B$21:$B$672,$B99,$M$21:$M$672)/SUMIF($B$21:$B$672,$B99,$L$21:$L$672)-1)</f>
        <v>-9.8535286284953449E-2</v>
      </c>
      <c r="P99" s="31">
        <f>IF(ISERROR(SUMIF($J$21:$J$672,$J99,$M$21:$M$672)/SUMIF($J$21:$J$672,$J99,$L$21:$L$672)-1),"-",SUMIF($J$21:$J$672,$J99,$M$21:$M$672)/SUMIF($J$21:$J$672,$J99,$L$21:$L$672)-1)</f>
        <v>-9.8535286284953449E-2</v>
      </c>
      <c r="Q99" s="31">
        <f>IF(ISERROR(SUMIF($K$21:$K$672,$K99,$M$21:$M$672)/SUMIF($K$21:$K$672,$K99,$L$21:$L$672)-1),"-",SUMIF($K$21:$K$672,$K99,$M$21:$M$672)/SUMIF($K$21:$K$672,$K99,$L$21:$L$672)-1)</f>
        <v>-6.9640082528846903E-2</v>
      </c>
      <c r="R99" s="31">
        <f>IF(ISERROR(SUMIF($I$21:$I$672,$I99,$M$21:$M$672)/SUMIF($I$21:$I$672,$I99,$L$21:$L$672)-1),"-",SUMIF($I$21:$I$672,$I99,$M$21:$M$672)/SUMIF($I$21:$I$672,$I99,$L$21:$L$672)-1)</f>
        <v>-9.8535286284953449E-2</v>
      </c>
      <c r="S99" s="46">
        <v>776</v>
      </c>
      <c r="T99" s="46">
        <v>725</v>
      </c>
      <c r="U99" s="46">
        <v>737</v>
      </c>
      <c r="V99" s="46">
        <v>737</v>
      </c>
      <c r="W99" s="46">
        <v>752</v>
      </c>
      <c r="X99" s="46">
        <v>751</v>
      </c>
      <c r="Y99" s="46">
        <v>745</v>
      </c>
      <c r="Z99" s="46">
        <v>770</v>
      </c>
      <c r="AA99" s="46">
        <v>732</v>
      </c>
      <c r="AB99" s="46">
        <v>707</v>
      </c>
      <c r="AC99" s="46">
        <v>677</v>
      </c>
      <c r="AD99" s="46">
        <v>662</v>
      </c>
      <c r="AE99" s="46">
        <v>661</v>
      </c>
      <c r="AF99" s="46">
        <v>650</v>
      </c>
      <c r="AG99" s="46">
        <v>641</v>
      </c>
      <c r="AH99" s="46">
        <v>625</v>
      </c>
      <c r="AI99" s="46">
        <v>599</v>
      </c>
      <c r="AJ99" s="46">
        <v>582</v>
      </c>
      <c r="AK99" s="46">
        <v>567</v>
      </c>
      <c r="AL99" s="46">
        <v>572</v>
      </c>
      <c r="AM99" s="46">
        <v>572</v>
      </c>
      <c r="AN99" s="46">
        <v>562</v>
      </c>
      <c r="AO99" s="46">
        <v>569</v>
      </c>
      <c r="AP99" s="46">
        <v>573</v>
      </c>
      <c r="AQ99" s="46">
        <v>576</v>
      </c>
      <c r="AR99" s="47">
        <v>593</v>
      </c>
      <c r="AS99" s="80">
        <f>IF(COUNTIF(B$20:B99,B99)=1,1,"-")</f>
        <v>1</v>
      </c>
      <c r="AT99" s="80">
        <f>IF(COUNTIF(J$20:J99,J99)=1,1,"-")</f>
        <v>1</v>
      </c>
      <c r="AU99" s="80" t="str">
        <f>IF(COUNTIF(K$20:K99,K99)=1,1,"-")</f>
        <v>-</v>
      </c>
      <c r="AV99" s="80">
        <f>IF(COUNTIF(I$20:I99,I99)=1,1,"-")</f>
        <v>1</v>
      </c>
      <c r="AW99" s="48" t="s">
        <v>241</v>
      </c>
      <c r="AZ99"/>
      <c r="BA99"/>
      <c r="BB99"/>
      <c r="BC99"/>
      <c r="BD99"/>
    </row>
    <row r="100" spans="1:56" ht="15.75" customHeight="1" x14ac:dyDescent="0.2">
      <c r="A100" s="93" t="s">
        <v>1798</v>
      </c>
      <c r="B100" s="95" t="s">
        <v>1929</v>
      </c>
      <c r="C100" s="94" t="s">
        <v>1930</v>
      </c>
      <c r="D100" s="94" t="s">
        <v>28</v>
      </c>
      <c r="E100" s="94" t="s">
        <v>28</v>
      </c>
      <c r="F100" s="94" t="s">
        <v>391</v>
      </c>
      <c r="G100" s="96" t="s">
        <v>658</v>
      </c>
      <c r="H100" s="96" t="s">
        <v>659</v>
      </c>
      <c r="I100" s="96" t="s">
        <v>28</v>
      </c>
      <c r="J100" s="96" t="s">
        <v>28</v>
      </c>
      <c r="K100" s="96" t="s">
        <v>391</v>
      </c>
      <c r="L100" s="65">
        <f>HLOOKUP(L$20,$S$18:$AW100,ROW($S100)-ROW($S$18)+1,FALSE)</f>
        <v>1201</v>
      </c>
      <c r="M100" s="65">
        <f>HLOOKUP(M$20,$S$18:$AW100,ROW($S100)-ROW($S$18)+1,FALSE)</f>
        <v>1043</v>
      </c>
      <c r="N100" s="66">
        <f t="shared" si="6"/>
        <v>-0.13155703580349709</v>
      </c>
      <c r="O100" s="31">
        <f>IF(ISERROR(SUMIF($B$21:$B$672,$B100,$M$21:$M$672)/SUMIF($B$21:$B$672,$B100,$L$21:$L$672)-1),"-",SUMIF($B$21:$B$672,$B100,$M$21:$M$672)/SUMIF($B$21:$B$672,$B100,$L$21:$L$672)-1)</f>
        <v>-6.8858473260900221E-2</v>
      </c>
      <c r="P100" s="31">
        <f>IF(ISERROR(SUMIF($J$21:$J$672,$J100,$M$21:$M$672)/SUMIF($J$21:$J$672,$J100,$L$21:$L$672)-1),"-",SUMIF($J$21:$J$672,$J100,$M$21:$M$672)/SUMIF($J$21:$J$672,$J100,$L$21:$L$672)-1)</f>
        <v>-0.10577736748980693</v>
      </c>
      <c r="Q100" s="31">
        <f>IF(ISERROR(SUMIF($K$21:$K$672,$K100,$M$21:$M$672)/SUMIF($K$21:$K$672,$K100,$L$21:$L$672)-1),"-",SUMIF($K$21:$K$672,$K100,$M$21:$M$672)/SUMIF($K$21:$K$672,$K100,$L$21:$L$672)-1)</f>
        <v>-3.0916047319583084E-2</v>
      </c>
      <c r="R100" s="31">
        <f>IF(ISERROR(SUMIF($I$21:$I$672,$I100,$M$21:$M$672)/SUMIF($I$21:$I$672,$I100,$L$21:$L$672)-1),"-",SUMIF($I$21:$I$672,$I100,$M$21:$M$672)/SUMIF($I$21:$I$672,$I100,$L$21:$L$672)-1)</f>
        <v>-0.10577736748980693</v>
      </c>
      <c r="S100" s="46">
        <v>1222</v>
      </c>
      <c r="T100" s="46">
        <v>1189</v>
      </c>
      <c r="U100" s="46">
        <v>1183</v>
      </c>
      <c r="V100" s="46">
        <v>1224</v>
      </c>
      <c r="W100" s="46">
        <v>1268</v>
      </c>
      <c r="X100" s="46">
        <v>1201</v>
      </c>
      <c r="Y100" s="46">
        <v>1148</v>
      </c>
      <c r="Z100" s="46">
        <v>1085</v>
      </c>
      <c r="AA100" s="46">
        <v>1056</v>
      </c>
      <c r="AB100" s="46">
        <v>1044</v>
      </c>
      <c r="AC100" s="46">
        <v>1043</v>
      </c>
      <c r="AD100" s="46">
        <v>1051</v>
      </c>
      <c r="AE100" s="46">
        <v>1049</v>
      </c>
      <c r="AF100" s="46">
        <v>1045</v>
      </c>
      <c r="AG100" s="46">
        <v>1033</v>
      </c>
      <c r="AH100" s="46">
        <v>1017</v>
      </c>
      <c r="AI100" s="46">
        <v>1002</v>
      </c>
      <c r="AJ100" s="46">
        <v>983</v>
      </c>
      <c r="AK100" s="46">
        <v>975</v>
      </c>
      <c r="AL100" s="46">
        <v>974</v>
      </c>
      <c r="AM100" s="46">
        <v>980</v>
      </c>
      <c r="AN100" s="46">
        <v>989</v>
      </c>
      <c r="AO100" s="46">
        <v>1001</v>
      </c>
      <c r="AP100" s="46">
        <v>1020</v>
      </c>
      <c r="AQ100" s="46">
        <v>1032</v>
      </c>
      <c r="AR100" s="47">
        <v>1043</v>
      </c>
      <c r="AS100" s="80">
        <f>IF(COUNTIF(B$20:B100,B100)=1,1,"-")</f>
        <v>1</v>
      </c>
      <c r="AT100" s="80">
        <f>IF(COUNTIF(J$20:J100,J100)=1,1,"-")</f>
        <v>1</v>
      </c>
      <c r="AU100" s="80" t="str">
        <f>IF(COUNTIF(K$20:K100,K100)=1,1,"-")</f>
        <v>-</v>
      </c>
      <c r="AV100" s="80">
        <f>IF(COUNTIF(I$20:I100,I100)=1,1,"-")</f>
        <v>1</v>
      </c>
      <c r="AW100" s="48" t="s">
        <v>241</v>
      </c>
      <c r="AZ100"/>
      <c r="BA100"/>
      <c r="BB100"/>
      <c r="BC100"/>
      <c r="BD100"/>
    </row>
    <row r="101" spans="1:56" ht="15.75" customHeight="1" x14ac:dyDescent="0.2">
      <c r="A101" s="93" t="s">
        <v>1798</v>
      </c>
      <c r="B101" s="95" t="s">
        <v>1931</v>
      </c>
      <c r="C101" s="94" t="s">
        <v>1932</v>
      </c>
      <c r="D101" s="94" t="s">
        <v>302</v>
      </c>
      <c r="E101" s="94" t="s">
        <v>128</v>
      </c>
      <c r="F101" s="94" t="s">
        <v>389</v>
      </c>
      <c r="G101" s="96" t="s">
        <v>660</v>
      </c>
      <c r="H101" s="96" t="s">
        <v>661</v>
      </c>
      <c r="I101" s="96" t="s">
        <v>302</v>
      </c>
      <c r="J101" s="96" t="s">
        <v>128</v>
      </c>
      <c r="K101" s="96" t="s">
        <v>389</v>
      </c>
      <c r="L101" s="65">
        <f>HLOOKUP(L$20,$S$18:$AW101,ROW($S101)-ROW($S$18)+1,FALSE)</f>
        <v>1508</v>
      </c>
      <c r="M101" s="65">
        <f>HLOOKUP(M$20,$S$18:$AW101,ROW($S101)-ROW($S$18)+1,FALSE)</f>
        <v>1264</v>
      </c>
      <c r="N101" s="66">
        <f t="shared" si="6"/>
        <v>-0.1618037135278515</v>
      </c>
      <c r="O101" s="31">
        <f>IF(ISERROR(SUMIF($B$21:$B$672,$B101,$M$21:$M$672)/SUMIF($B$21:$B$672,$B101,$L$21:$L$672)-1),"-",SUMIF($B$21:$B$672,$B101,$M$21:$M$672)/SUMIF($B$21:$B$672,$B101,$L$21:$L$672)-1)</f>
        <v>-0.1618037135278515</v>
      </c>
      <c r="P101" s="31">
        <f>IF(ISERROR(SUMIF($J$21:$J$672,$J101,$M$21:$M$672)/SUMIF($J$21:$J$672,$J101,$L$21:$L$672)-1),"-",SUMIF($J$21:$J$672,$J101,$M$21:$M$672)/SUMIF($J$21:$J$672,$J101,$L$21:$L$672)-1)</f>
        <v>-0.1618037135278515</v>
      </c>
      <c r="Q101" s="31">
        <f>IF(ISERROR(SUMIF($K$21:$K$672,$K101,$M$21:$M$672)/SUMIF($K$21:$K$672,$K101,$L$21:$L$672)-1),"-",SUMIF($K$21:$K$672,$K101,$M$21:$M$672)/SUMIF($K$21:$K$672,$K101,$L$21:$L$672)-1)</f>
        <v>-7.8231982896267982E-2</v>
      </c>
      <c r="R101" s="31">
        <f>IF(ISERROR(SUMIF($I$21:$I$672,$I101,$M$21:$M$672)/SUMIF($I$21:$I$672,$I101,$L$21:$L$672)-1),"-",SUMIF($I$21:$I$672,$I101,$M$21:$M$672)/SUMIF($I$21:$I$672,$I101,$L$21:$L$672)-1)</f>
        <v>-0.1618037135278515</v>
      </c>
      <c r="S101" s="46">
        <v>2005</v>
      </c>
      <c r="T101" s="46">
        <v>1920</v>
      </c>
      <c r="U101" s="46">
        <v>1814</v>
      </c>
      <c r="V101" s="46">
        <v>1752</v>
      </c>
      <c r="W101" s="46">
        <v>1625</v>
      </c>
      <c r="X101" s="46">
        <v>1508</v>
      </c>
      <c r="Y101" s="46">
        <v>1426</v>
      </c>
      <c r="Z101" s="46">
        <v>1342</v>
      </c>
      <c r="AA101" s="46">
        <v>1282</v>
      </c>
      <c r="AB101" s="46">
        <v>1264</v>
      </c>
      <c r="AC101" s="46">
        <v>1264</v>
      </c>
      <c r="AD101" s="46">
        <v>1270</v>
      </c>
      <c r="AE101" s="46">
        <v>1268</v>
      </c>
      <c r="AF101" s="46">
        <v>1264</v>
      </c>
      <c r="AG101" s="46">
        <v>1266</v>
      </c>
      <c r="AH101" s="46">
        <v>1259</v>
      </c>
      <c r="AI101" s="46">
        <v>1254</v>
      </c>
      <c r="AJ101" s="46">
        <v>1256</v>
      </c>
      <c r="AK101" s="46">
        <v>1253</v>
      </c>
      <c r="AL101" s="46">
        <v>1261</v>
      </c>
      <c r="AM101" s="46">
        <v>1273</v>
      </c>
      <c r="AN101" s="46">
        <v>1289</v>
      </c>
      <c r="AO101" s="46">
        <v>1305</v>
      </c>
      <c r="AP101" s="46">
        <v>1311</v>
      </c>
      <c r="AQ101" s="46">
        <v>1309</v>
      </c>
      <c r="AR101" s="47">
        <v>1310</v>
      </c>
      <c r="AS101" s="80">
        <f>IF(COUNTIF(B$20:B101,B101)=1,1,"-")</f>
        <v>1</v>
      </c>
      <c r="AT101" s="80">
        <f>IF(COUNTIF(J$20:J101,J101)=1,1,"-")</f>
        <v>1</v>
      </c>
      <c r="AU101" s="80" t="str">
        <f>IF(COUNTIF(K$20:K101,K101)=1,1,"-")</f>
        <v>-</v>
      </c>
      <c r="AV101" s="80">
        <f>IF(COUNTIF(I$20:I101,I101)=1,1,"-")</f>
        <v>1</v>
      </c>
      <c r="AW101" s="48" t="s">
        <v>241</v>
      </c>
      <c r="AZ101"/>
      <c r="BA101"/>
      <c r="BB101"/>
      <c r="BC101"/>
      <c r="BD101"/>
    </row>
    <row r="102" spans="1:56" ht="15.75" customHeight="1" x14ac:dyDescent="0.2">
      <c r="A102" s="93" t="s">
        <v>1798</v>
      </c>
      <c r="B102" s="95" t="s">
        <v>1933</v>
      </c>
      <c r="C102" s="94" t="s">
        <v>1934</v>
      </c>
      <c r="D102" s="94" t="s">
        <v>9</v>
      </c>
      <c r="E102" s="94" t="s">
        <v>9</v>
      </c>
      <c r="F102" s="94" t="s">
        <v>388</v>
      </c>
      <c r="G102" s="96" t="s">
        <v>662</v>
      </c>
      <c r="H102" s="96" t="s">
        <v>663</v>
      </c>
      <c r="I102" s="96" t="s">
        <v>9</v>
      </c>
      <c r="J102" s="96" t="s">
        <v>9</v>
      </c>
      <c r="K102" s="96" t="s">
        <v>388</v>
      </c>
      <c r="L102" s="65">
        <f>HLOOKUP(L$20,$S$18:$AW102,ROW($S102)-ROW($S$18)+1,FALSE)</f>
        <v>2259</v>
      </c>
      <c r="M102" s="65">
        <f>HLOOKUP(M$20,$S$18:$AW102,ROW($S102)-ROW($S$18)+1,FALSE)</f>
        <v>2519</v>
      </c>
      <c r="N102" s="66">
        <f t="shared" si="6"/>
        <v>0.11509517485613108</v>
      </c>
      <c r="O102" s="31">
        <f>IF(ISERROR(SUMIF($B$21:$B$672,$B102,$M$21:$M$672)/SUMIF($B$21:$B$672,$B102,$L$21:$L$672)-1),"-",SUMIF($B$21:$B$672,$B102,$M$21:$M$672)/SUMIF($B$21:$B$672,$B102,$L$21:$L$672)-1)</f>
        <v>0.11509517485613108</v>
      </c>
      <c r="P102" s="31">
        <f>IF(ISERROR(SUMIF($J$21:$J$672,$J102,$M$21:$M$672)/SUMIF($J$21:$J$672,$J102,$L$21:$L$672)-1),"-",SUMIF($J$21:$J$672,$J102,$M$21:$M$672)/SUMIF($J$21:$J$672,$J102,$L$21:$L$672)-1)</f>
        <v>-1.9008163762641694E-2</v>
      </c>
      <c r="Q102" s="31">
        <f>IF(ISERROR(SUMIF($K$21:$K$672,$K102,$M$21:$M$672)/SUMIF($K$21:$K$672,$K102,$L$21:$L$672)-1),"-",SUMIF($K$21:$K$672,$K102,$M$21:$M$672)/SUMIF($K$21:$K$672,$K102,$L$21:$L$672)-1)</f>
        <v>-5.3599033502643612E-2</v>
      </c>
      <c r="R102" s="31">
        <f>IF(ISERROR(SUMIF($I$21:$I$672,$I102,$M$21:$M$672)/SUMIF($I$21:$I$672,$I102,$L$21:$L$672)-1),"-",SUMIF($I$21:$I$672,$I102,$M$21:$M$672)/SUMIF($I$21:$I$672,$I102,$L$21:$L$672)-1)</f>
        <v>-1.9008163762641694E-2</v>
      </c>
      <c r="S102" s="46">
        <v>2163</v>
      </c>
      <c r="T102" s="46">
        <v>2051</v>
      </c>
      <c r="U102" s="46">
        <v>2019</v>
      </c>
      <c r="V102" s="46">
        <v>1977</v>
      </c>
      <c r="W102" s="46">
        <v>2056</v>
      </c>
      <c r="X102" s="46">
        <v>2259</v>
      </c>
      <c r="Y102" s="46">
        <v>2446</v>
      </c>
      <c r="Z102" s="46">
        <v>2582</v>
      </c>
      <c r="AA102" s="46">
        <v>2649</v>
      </c>
      <c r="AB102" s="46">
        <v>2597</v>
      </c>
      <c r="AC102" s="46">
        <v>2519</v>
      </c>
      <c r="AD102" s="46">
        <v>2431</v>
      </c>
      <c r="AE102" s="46">
        <v>2403</v>
      </c>
      <c r="AF102" s="46">
        <v>2401</v>
      </c>
      <c r="AG102" s="46">
        <v>2376</v>
      </c>
      <c r="AH102" s="46">
        <v>2351</v>
      </c>
      <c r="AI102" s="46">
        <v>2357</v>
      </c>
      <c r="AJ102" s="46">
        <v>2330</v>
      </c>
      <c r="AK102" s="46">
        <v>2308</v>
      </c>
      <c r="AL102" s="46">
        <v>2310</v>
      </c>
      <c r="AM102" s="46">
        <v>2327</v>
      </c>
      <c r="AN102" s="46">
        <v>2355</v>
      </c>
      <c r="AO102" s="46">
        <v>2379</v>
      </c>
      <c r="AP102" s="46">
        <v>2426</v>
      </c>
      <c r="AQ102" s="46">
        <v>2472</v>
      </c>
      <c r="AR102" s="47">
        <v>2526</v>
      </c>
      <c r="AS102" s="80">
        <f>IF(COUNTIF(B$20:B102,B102)=1,1,"-")</f>
        <v>1</v>
      </c>
      <c r="AT102" s="80">
        <f>IF(COUNTIF(J$20:J102,J102)=1,1,"-")</f>
        <v>1</v>
      </c>
      <c r="AU102" s="80" t="str">
        <f>IF(COUNTIF(K$20:K102,K102)=1,1,"-")</f>
        <v>-</v>
      </c>
      <c r="AV102" s="80">
        <f>IF(COUNTIF(I$20:I102,I102)=1,1,"-")</f>
        <v>1</v>
      </c>
      <c r="AW102" s="48" t="s">
        <v>241</v>
      </c>
      <c r="AZ102"/>
      <c r="BA102"/>
      <c r="BB102"/>
      <c r="BC102"/>
      <c r="BD102"/>
    </row>
    <row r="103" spans="1:56" ht="15.75" customHeight="1" x14ac:dyDescent="0.2">
      <c r="A103" s="93" t="s">
        <v>1798</v>
      </c>
      <c r="B103" s="95" t="s">
        <v>1891</v>
      </c>
      <c r="C103" s="94" t="s">
        <v>1892</v>
      </c>
      <c r="D103" s="94" t="s">
        <v>23</v>
      </c>
      <c r="E103" s="94" t="s">
        <v>23</v>
      </c>
      <c r="F103" s="94" t="s">
        <v>391</v>
      </c>
      <c r="G103" s="96" t="s">
        <v>664</v>
      </c>
      <c r="H103" s="96" t="s">
        <v>665</v>
      </c>
      <c r="I103" s="96" t="s">
        <v>23</v>
      </c>
      <c r="J103" s="96" t="s">
        <v>23</v>
      </c>
      <c r="K103" s="96" t="s">
        <v>391</v>
      </c>
      <c r="L103" s="65">
        <f>HLOOKUP(L$20,$S$18:$AW103,ROW($S103)-ROW($S$18)+1,FALSE)</f>
        <v>1017</v>
      </c>
      <c r="M103" s="65">
        <f>HLOOKUP(M$20,$S$18:$AW103,ROW($S103)-ROW($S$18)+1,FALSE)</f>
        <v>1099</v>
      </c>
      <c r="N103" s="66">
        <f t="shared" si="6"/>
        <v>8.0629301868240022E-2</v>
      </c>
      <c r="O103" s="31">
        <f>IF(ISERROR(SUMIF($B$21:$B$672,$B103,$M$21:$M$672)/SUMIF($B$21:$B$672,$B103,$L$21:$L$672)-1),"-",SUMIF($B$21:$B$672,$B103,$M$21:$M$672)/SUMIF($B$21:$B$672,$B103,$L$21:$L$672)-1)</f>
        <v>5.2561543579507708E-2</v>
      </c>
      <c r="P103" s="31">
        <f>IF(ISERROR(SUMIF($J$21:$J$672,$J103,$M$21:$M$672)/SUMIF($J$21:$J$672,$J103,$L$21:$L$672)-1),"-",SUMIF($J$21:$J$672,$J103,$M$21:$M$672)/SUMIF($J$21:$J$672,$J103,$L$21:$L$672)-1)</f>
        <v>1.7005501076297502E-2</v>
      </c>
      <c r="Q103" s="31">
        <f>IF(ISERROR(SUMIF($K$21:$K$672,$K103,$M$21:$M$672)/SUMIF($K$21:$K$672,$K103,$L$21:$L$672)-1),"-",SUMIF($K$21:$K$672,$K103,$M$21:$M$672)/SUMIF($K$21:$K$672,$K103,$L$21:$L$672)-1)</f>
        <v>-3.0916047319583084E-2</v>
      </c>
      <c r="R103" s="31">
        <f>IF(ISERROR(SUMIF($I$21:$I$672,$I103,$M$21:$M$672)/SUMIF($I$21:$I$672,$I103,$L$21:$L$672)-1),"-",SUMIF($I$21:$I$672,$I103,$M$21:$M$672)/SUMIF($I$21:$I$672,$I103,$L$21:$L$672)-1)</f>
        <v>1.7005501076297502E-2</v>
      </c>
      <c r="S103" s="46">
        <v>978</v>
      </c>
      <c r="T103" s="46">
        <v>985</v>
      </c>
      <c r="U103" s="46">
        <v>1013</v>
      </c>
      <c r="V103" s="46">
        <v>989</v>
      </c>
      <c r="W103" s="46">
        <v>996</v>
      </c>
      <c r="X103" s="46">
        <v>1017</v>
      </c>
      <c r="Y103" s="46">
        <v>1057</v>
      </c>
      <c r="Z103" s="46">
        <v>1078</v>
      </c>
      <c r="AA103" s="46">
        <v>1075</v>
      </c>
      <c r="AB103" s="46">
        <v>1087</v>
      </c>
      <c r="AC103" s="46">
        <v>1099</v>
      </c>
      <c r="AD103" s="46">
        <v>1106</v>
      </c>
      <c r="AE103" s="46">
        <v>1119</v>
      </c>
      <c r="AF103" s="46">
        <v>1130</v>
      </c>
      <c r="AG103" s="46">
        <v>1139</v>
      </c>
      <c r="AH103" s="46">
        <v>1140</v>
      </c>
      <c r="AI103" s="46">
        <v>1149</v>
      </c>
      <c r="AJ103" s="46">
        <v>1153</v>
      </c>
      <c r="AK103" s="46">
        <v>1155</v>
      </c>
      <c r="AL103" s="46">
        <v>1158</v>
      </c>
      <c r="AM103" s="46">
        <v>1171</v>
      </c>
      <c r="AN103" s="46">
        <v>1190</v>
      </c>
      <c r="AO103" s="46">
        <v>1215</v>
      </c>
      <c r="AP103" s="46">
        <v>1243</v>
      </c>
      <c r="AQ103" s="46">
        <v>1276</v>
      </c>
      <c r="AR103" s="47">
        <v>1308</v>
      </c>
      <c r="AS103" s="80" t="str">
        <f>IF(COUNTIF(B$20:B103,B103)=1,1,"-")</f>
        <v>-</v>
      </c>
      <c r="AT103" s="80" t="str">
        <f>IF(COUNTIF(J$20:J103,J103)=1,1,"-")</f>
        <v>-</v>
      </c>
      <c r="AU103" s="80" t="str">
        <f>IF(COUNTIF(K$20:K103,K103)=1,1,"-")</f>
        <v>-</v>
      </c>
      <c r="AV103" s="80" t="str">
        <f>IF(COUNTIF(I$20:I103,I103)=1,1,"-")</f>
        <v>-</v>
      </c>
      <c r="AW103" s="48" t="s">
        <v>241</v>
      </c>
      <c r="AZ103"/>
      <c r="BA103"/>
      <c r="BB103"/>
      <c r="BC103"/>
      <c r="BD103"/>
    </row>
    <row r="104" spans="1:56" ht="15.75" customHeight="1" x14ac:dyDescent="0.2">
      <c r="A104" s="93" t="s">
        <v>1798</v>
      </c>
      <c r="B104" s="95" t="s">
        <v>1935</v>
      </c>
      <c r="C104" s="94" t="s">
        <v>667</v>
      </c>
      <c r="D104" s="94" t="s">
        <v>23</v>
      </c>
      <c r="E104" s="94" t="s">
        <v>23</v>
      </c>
      <c r="F104" s="94" t="s">
        <v>391</v>
      </c>
      <c r="G104" s="96" t="s">
        <v>666</v>
      </c>
      <c r="H104" s="96" t="s">
        <v>667</v>
      </c>
      <c r="I104" s="96" t="s">
        <v>23</v>
      </c>
      <c r="J104" s="96" t="s">
        <v>23</v>
      </c>
      <c r="K104" s="96" t="s">
        <v>391</v>
      </c>
      <c r="L104" s="65">
        <f>HLOOKUP(L$20,$S$18:$AW104,ROW($S104)-ROW($S$18)+1,FALSE)</f>
        <v>1091</v>
      </c>
      <c r="M104" s="65">
        <f>HLOOKUP(M$20,$S$18:$AW104,ROW($S104)-ROW($S$18)+1,FALSE)</f>
        <v>1224</v>
      </c>
      <c r="N104" s="66">
        <f t="shared" si="6"/>
        <v>0.1219065077910173</v>
      </c>
      <c r="O104" s="31">
        <f>IF(ISERROR(SUMIF($B$21:$B$672,$B104,$M$21:$M$672)/SUMIF($B$21:$B$672,$B104,$L$21:$L$672)-1),"-",SUMIF($B$21:$B$672,$B104,$M$21:$M$672)/SUMIF($B$21:$B$672,$B104,$L$21:$L$672)-1)</f>
        <v>0.1219065077910173</v>
      </c>
      <c r="P104" s="31">
        <f>IF(ISERROR(SUMIF($J$21:$J$672,$J104,$M$21:$M$672)/SUMIF($J$21:$J$672,$J104,$L$21:$L$672)-1),"-",SUMIF($J$21:$J$672,$J104,$M$21:$M$672)/SUMIF($J$21:$J$672,$J104,$L$21:$L$672)-1)</f>
        <v>1.7005501076297502E-2</v>
      </c>
      <c r="Q104" s="31">
        <f>IF(ISERROR(SUMIF($K$21:$K$672,$K104,$M$21:$M$672)/SUMIF($K$21:$K$672,$K104,$L$21:$L$672)-1),"-",SUMIF($K$21:$K$672,$K104,$M$21:$M$672)/SUMIF($K$21:$K$672,$K104,$L$21:$L$672)-1)</f>
        <v>-3.0916047319583084E-2</v>
      </c>
      <c r="R104" s="31">
        <f>IF(ISERROR(SUMIF($I$21:$I$672,$I104,$M$21:$M$672)/SUMIF($I$21:$I$672,$I104,$L$21:$L$672)-1),"-",SUMIF($I$21:$I$672,$I104,$M$21:$M$672)/SUMIF($I$21:$I$672,$I104,$L$21:$L$672)-1)</f>
        <v>1.7005501076297502E-2</v>
      </c>
      <c r="S104" s="46">
        <v>1078</v>
      </c>
      <c r="T104" s="46">
        <v>1072</v>
      </c>
      <c r="U104" s="46">
        <v>1098</v>
      </c>
      <c r="V104" s="46">
        <v>1082</v>
      </c>
      <c r="W104" s="46">
        <v>1086</v>
      </c>
      <c r="X104" s="46">
        <v>1091</v>
      </c>
      <c r="Y104" s="46">
        <v>1147</v>
      </c>
      <c r="Z104" s="46">
        <v>1169</v>
      </c>
      <c r="AA104" s="46">
        <v>1179</v>
      </c>
      <c r="AB104" s="46">
        <v>1198</v>
      </c>
      <c r="AC104" s="46">
        <v>1224</v>
      </c>
      <c r="AD104" s="46">
        <v>1220</v>
      </c>
      <c r="AE104" s="46">
        <v>1213</v>
      </c>
      <c r="AF104" s="46">
        <v>1222</v>
      </c>
      <c r="AG104" s="46">
        <v>1235</v>
      </c>
      <c r="AH104" s="46">
        <v>1236</v>
      </c>
      <c r="AI104" s="46">
        <v>1241</v>
      </c>
      <c r="AJ104" s="46">
        <v>1235</v>
      </c>
      <c r="AK104" s="46">
        <v>1236</v>
      </c>
      <c r="AL104" s="46">
        <v>1242</v>
      </c>
      <c r="AM104" s="46">
        <v>1256</v>
      </c>
      <c r="AN104" s="46">
        <v>1274</v>
      </c>
      <c r="AO104" s="46">
        <v>1302</v>
      </c>
      <c r="AP104" s="46">
        <v>1334</v>
      </c>
      <c r="AQ104" s="46">
        <v>1370</v>
      </c>
      <c r="AR104" s="47">
        <v>1405</v>
      </c>
      <c r="AS104" s="80">
        <f>IF(COUNTIF(B$20:B104,B104)=1,1,"-")</f>
        <v>1</v>
      </c>
      <c r="AT104" s="80" t="str">
        <f>IF(COUNTIF(J$20:J104,J104)=1,1,"-")</f>
        <v>-</v>
      </c>
      <c r="AU104" s="80" t="str">
        <f>IF(COUNTIF(K$20:K104,K104)=1,1,"-")</f>
        <v>-</v>
      </c>
      <c r="AV104" s="80" t="str">
        <f>IF(COUNTIF(I$20:I104,I104)=1,1,"-")</f>
        <v>-</v>
      </c>
      <c r="AW104" s="48" t="s">
        <v>241</v>
      </c>
      <c r="AZ104"/>
      <c r="BA104"/>
      <c r="BB104"/>
      <c r="BC104"/>
      <c r="BD104"/>
    </row>
    <row r="105" spans="1:56" ht="15.75" customHeight="1" x14ac:dyDescent="0.2">
      <c r="A105" s="93" t="s">
        <v>1798</v>
      </c>
      <c r="B105" s="95" t="s">
        <v>1923</v>
      </c>
      <c r="C105" s="94" t="s">
        <v>1924</v>
      </c>
      <c r="D105" s="94" t="s">
        <v>23</v>
      </c>
      <c r="E105" s="94" t="s">
        <v>23</v>
      </c>
      <c r="F105" s="94" t="s">
        <v>391</v>
      </c>
      <c r="G105" s="96" t="s">
        <v>668</v>
      </c>
      <c r="H105" s="96" t="s">
        <v>669</v>
      </c>
      <c r="I105" s="96" t="s">
        <v>23</v>
      </c>
      <c r="J105" s="96" t="s">
        <v>23</v>
      </c>
      <c r="K105" s="96" t="s">
        <v>391</v>
      </c>
      <c r="L105" s="65">
        <f>HLOOKUP(L$20,$S$18:$AW105,ROW($S105)-ROW($S$18)+1,FALSE)</f>
        <v>948</v>
      </c>
      <c r="M105" s="65">
        <f>HLOOKUP(M$20,$S$18:$AW105,ROW($S105)-ROW($S$18)+1,FALSE)</f>
        <v>1009</v>
      </c>
      <c r="N105" s="66">
        <f t="shared" si="6"/>
        <v>6.4345991561181481E-2</v>
      </c>
      <c r="O105" s="31">
        <f>IF(ISERROR(SUMIF($B$21:$B$672,$B105,$M$21:$M$672)/SUMIF($B$21:$B$672,$B105,$L$21:$L$672)-1),"-",SUMIF($B$21:$B$672,$B105,$M$21:$M$672)/SUMIF($B$21:$B$672,$B105,$L$21:$L$672)-1)</f>
        <v>5.6080860776002606E-2</v>
      </c>
      <c r="P105" s="31">
        <f>IF(ISERROR(SUMIF($J$21:$J$672,$J105,$M$21:$M$672)/SUMIF($J$21:$J$672,$J105,$L$21:$L$672)-1),"-",SUMIF($J$21:$J$672,$J105,$M$21:$M$672)/SUMIF($J$21:$J$672,$J105,$L$21:$L$672)-1)</f>
        <v>1.7005501076297502E-2</v>
      </c>
      <c r="Q105" s="31">
        <f>IF(ISERROR(SUMIF($K$21:$K$672,$K105,$M$21:$M$672)/SUMIF($K$21:$K$672,$K105,$L$21:$L$672)-1),"-",SUMIF($K$21:$K$672,$K105,$M$21:$M$672)/SUMIF($K$21:$K$672,$K105,$L$21:$L$672)-1)</f>
        <v>-3.0916047319583084E-2</v>
      </c>
      <c r="R105" s="31">
        <f>IF(ISERROR(SUMIF($I$21:$I$672,$I105,$M$21:$M$672)/SUMIF($I$21:$I$672,$I105,$L$21:$L$672)-1),"-",SUMIF($I$21:$I$672,$I105,$M$21:$M$672)/SUMIF($I$21:$I$672,$I105,$L$21:$L$672)-1)</f>
        <v>1.7005501076297502E-2</v>
      </c>
      <c r="S105" s="46">
        <v>915</v>
      </c>
      <c r="T105" s="46">
        <v>947</v>
      </c>
      <c r="U105" s="46">
        <v>939</v>
      </c>
      <c r="V105" s="46">
        <v>938</v>
      </c>
      <c r="W105" s="46">
        <v>943</v>
      </c>
      <c r="X105" s="46">
        <v>948</v>
      </c>
      <c r="Y105" s="46">
        <v>953</v>
      </c>
      <c r="Z105" s="46">
        <v>965</v>
      </c>
      <c r="AA105" s="46">
        <v>976</v>
      </c>
      <c r="AB105" s="46">
        <v>997</v>
      </c>
      <c r="AC105" s="46">
        <v>1009</v>
      </c>
      <c r="AD105" s="46">
        <v>1023</v>
      </c>
      <c r="AE105" s="46">
        <v>1031</v>
      </c>
      <c r="AF105" s="46">
        <v>1046</v>
      </c>
      <c r="AG105" s="46">
        <v>1062</v>
      </c>
      <c r="AH105" s="46">
        <v>1066</v>
      </c>
      <c r="AI105" s="46">
        <v>1073</v>
      </c>
      <c r="AJ105" s="46">
        <v>1078</v>
      </c>
      <c r="AK105" s="46">
        <v>1084</v>
      </c>
      <c r="AL105" s="46">
        <v>1092</v>
      </c>
      <c r="AM105" s="46">
        <v>1104</v>
      </c>
      <c r="AN105" s="46">
        <v>1123</v>
      </c>
      <c r="AO105" s="46">
        <v>1152</v>
      </c>
      <c r="AP105" s="46">
        <v>1182</v>
      </c>
      <c r="AQ105" s="46">
        <v>1215</v>
      </c>
      <c r="AR105" s="47">
        <v>1249</v>
      </c>
      <c r="AS105" s="80" t="str">
        <f>IF(COUNTIF(B$20:B105,B105)=1,1,"-")</f>
        <v>-</v>
      </c>
      <c r="AT105" s="80" t="str">
        <f>IF(COUNTIF(J$20:J105,J105)=1,1,"-")</f>
        <v>-</v>
      </c>
      <c r="AU105" s="80" t="str">
        <f>IF(COUNTIF(K$20:K105,K105)=1,1,"-")</f>
        <v>-</v>
      </c>
      <c r="AV105" s="80" t="str">
        <f>IF(COUNTIF(I$20:I105,I105)=1,1,"-")</f>
        <v>-</v>
      </c>
      <c r="AW105" s="48" t="s">
        <v>241</v>
      </c>
      <c r="AZ105"/>
      <c r="BA105"/>
      <c r="BB105"/>
      <c r="BC105"/>
      <c r="BD105"/>
    </row>
    <row r="106" spans="1:56" ht="15.75" customHeight="1" x14ac:dyDescent="0.2">
      <c r="A106" s="93" t="s">
        <v>1798</v>
      </c>
      <c r="B106" s="95" t="s">
        <v>447</v>
      </c>
      <c r="C106" s="94" t="s">
        <v>249</v>
      </c>
      <c r="D106" s="94" t="s">
        <v>55</v>
      </c>
      <c r="E106" s="94" t="s">
        <v>55</v>
      </c>
      <c r="F106" s="94" t="s">
        <v>384</v>
      </c>
      <c r="G106" s="96" t="s">
        <v>670</v>
      </c>
      <c r="H106" s="96" t="s">
        <v>671</v>
      </c>
      <c r="I106" s="96" t="s">
        <v>55</v>
      </c>
      <c r="J106" s="96" t="s">
        <v>55</v>
      </c>
      <c r="K106" s="96" t="s">
        <v>384</v>
      </c>
      <c r="L106" s="65">
        <f>HLOOKUP(L$20,$S$18:$AW106,ROW($S106)-ROW($S$18)+1,FALSE)</f>
        <v>2469</v>
      </c>
      <c r="M106" s="65">
        <f>HLOOKUP(M$20,$S$18:$AW106,ROW($S106)-ROW($S$18)+1,FALSE)</f>
        <v>2190</v>
      </c>
      <c r="N106" s="66">
        <f t="shared" si="6"/>
        <v>-0.1130012150668287</v>
      </c>
      <c r="O106" s="31">
        <f>IF(ISERROR(SUMIF($B$21:$B$672,$B106,$M$21:$M$672)/SUMIF($B$21:$B$672,$B106,$L$21:$L$672)-1),"-",SUMIF($B$21:$B$672,$B106,$M$21:$M$672)/SUMIF($B$21:$B$672,$B106,$L$21:$L$672)-1)</f>
        <v>-0.1130012150668287</v>
      </c>
      <c r="P106" s="31">
        <f>IF(ISERROR(SUMIF($J$21:$J$672,$J106,$M$21:$M$672)/SUMIF($J$21:$J$672,$J106,$L$21:$L$672)-1),"-",SUMIF($J$21:$J$672,$J106,$M$21:$M$672)/SUMIF($J$21:$J$672,$J106,$L$21:$L$672)-1)</f>
        <v>-6.2616033755274247E-2</v>
      </c>
      <c r="Q106" s="31">
        <f>IF(ISERROR(SUMIF($K$21:$K$672,$K106,$M$21:$M$672)/SUMIF($K$21:$K$672,$K106,$L$21:$L$672)-1),"-",SUMIF($K$21:$K$672,$K106,$M$21:$M$672)/SUMIF($K$21:$K$672,$K106,$L$21:$L$672)-1)</f>
        <v>-2.2365450582957913E-2</v>
      </c>
      <c r="R106" s="31">
        <f>IF(ISERROR(SUMIF($I$21:$I$672,$I106,$M$21:$M$672)/SUMIF($I$21:$I$672,$I106,$L$21:$L$672)-1),"-",SUMIF($I$21:$I$672,$I106,$M$21:$M$672)/SUMIF($I$21:$I$672,$I106,$L$21:$L$672)-1)</f>
        <v>-6.2616033755274247E-2</v>
      </c>
      <c r="S106" s="46">
        <v>2487</v>
      </c>
      <c r="T106" s="46">
        <v>2463</v>
      </c>
      <c r="U106" s="46">
        <v>2406</v>
      </c>
      <c r="V106" s="46">
        <v>2452</v>
      </c>
      <c r="W106" s="46">
        <v>2509</v>
      </c>
      <c r="X106" s="46">
        <v>2469</v>
      </c>
      <c r="Y106" s="46">
        <v>2434</v>
      </c>
      <c r="Z106" s="46">
        <v>2393</v>
      </c>
      <c r="AA106" s="46">
        <v>2331</v>
      </c>
      <c r="AB106" s="46">
        <v>2246</v>
      </c>
      <c r="AC106" s="46">
        <v>2190</v>
      </c>
      <c r="AD106" s="46">
        <v>2176</v>
      </c>
      <c r="AE106" s="46">
        <v>2175</v>
      </c>
      <c r="AF106" s="46">
        <v>2181</v>
      </c>
      <c r="AG106" s="46">
        <v>2193</v>
      </c>
      <c r="AH106" s="46">
        <v>2187</v>
      </c>
      <c r="AI106" s="46">
        <v>2166</v>
      </c>
      <c r="AJ106" s="46">
        <v>2133</v>
      </c>
      <c r="AK106" s="46">
        <v>2116</v>
      </c>
      <c r="AL106" s="46">
        <v>2099</v>
      </c>
      <c r="AM106" s="46">
        <v>2098</v>
      </c>
      <c r="AN106" s="46">
        <v>2114</v>
      </c>
      <c r="AO106" s="46">
        <v>2127</v>
      </c>
      <c r="AP106" s="46">
        <v>2149</v>
      </c>
      <c r="AQ106" s="46">
        <v>2167</v>
      </c>
      <c r="AR106" s="47">
        <v>2186</v>
      </c>
      <c r="AS106" s="80">
        <f>IF(COUNTIF(B$20:B106,B106)=1,1,"-")</f>
        <v>1</v>
      </c>
      <c r="AT106" s="80">
        <f>IF(COUNTIF(J$20:J106,J106)=1,1,"-")</f>
        <v>1</v>
      </c>
      <c r="AU106" s="80" t="str">
        <f>IF(COUNTIF(K$20:K106,K106)=1,1,"-")</f>
        <v>-</v>
      </c>
      <c r="AV106" s="80">
        <f>IF(COUNTIF(I$20:I106,I106)=1,1,"-")</f>
        <v>1</v>
      </c>
      <c r="AW106" s="48" t="s">
        <v>241</v>
      </c>
      <c r="AZ106"/>
      <c r="BA106"/>
      <c r="BB106"/>
      <c r="BC106"/>
      <c r="BD106"/>
    </row>
    <row r="107" spans="1:56" ht="15.75" customHeight="1" x14ac:dyDescent="0.2">
      <c r="A107" s="93" t="s">
        <v>1798</v>
      </c>
      <c r="B107" s="95" t="s">
        <v>1936</v>
      </c>
      <c r="C107" s="94" t="s">
        <v>1937</v>
      </c>
      <c r="D107" s="94" t="s">
        <v>69</v>
      </c>
      <c r="E107" s="94" t="s">
        <v>69</v>
      </c>
      <c r="F107" s="94" t="s">
        <v>387</v>
      </c>
      <c r="G107" s="96" t="s">
        <v>672</v>
      </c>
      <c r="H107" s="96" t="s">
        <v>673</v>
      </c>
      <c r="I107" s="96" t="s">
        <v>69</v>
      </c>
      <c r="J107" s="96" t="s">
        <v>69</v>
      </c>
      <c r="K107" s="96" t="s">
        <v>387</v>
      </c>
      <c r="L107" s="65">
        <f>HLOOKUP(L$20,$S$18:$AW107,ROW($S107)-ROW($S$18)+1,FALSE)</f>
        <v>721</v>
      </c>
      <c r="M107" s="65">
        <f>HLOOKUP(M$20,$S$18:$AW107,ROW($S107)-ROW($S$18)+1,FALSE)</f>
        <v>745</v>
      </c>
      <c r="N107" s="66">
        <f t="shared" si="6"/>
        <v>3.3287101248266282E-2</v>
      </c>
      <c r="O107" s="31">
        <f>IF(ISERROR(SUMIF($B$21:$B$672,$B107,$M$21:$M$672)/SUMIF($B$21:$B$672,$B107,$L$21:$L$672)-1),"-",SUMIF($B$21:$B$672,$B107,$M$21:$M$672)/SUMIF($B$21:$B$672,$B107,$L$21:$L$672)-1)</f>
        <v>3.3287101248266282E-2</v>
      </c>
      <c r="P107" s="31">
        <f>IF(ISERROR(SUMIF($J$21:$J$672,$J107,$M$21:$M$672)/SUMIF($J$21:$J$672,$J107,$L$21:$L$672)-1),"-",SUMIF($J$21:$J$672,$J107,$M$21:$M$672)/SUMIF($J$21:$J$672,$J107,$L$21:$L$672)-1)</f>
        <v>-4.9678148493931484E-2</v>
      </c>
      <c r="Q107" s="31">
        <f>IF(ISERROR(SUMIF($K$21:$K$672,$K107,$M$21:$M$672)/SUMIF($K$21:$K$672,$K107,$L$21:$L$672)-1),"-",SUMIF($K$21:$K$672,$K107,$M$21:$M$672)/SUMIF($K$21:$K$672,$K107,$L$21:$L$672)-1)</f>
        <v>-6.8899789056344862E-2</v>
      </c>
      <c r="R107" s="31">
        <f>IF(ISERROR(SUMIF($I$21:$I$672,$I107,$M$21:$M$672)/SUMIF($I$21:$I$672,$I107,$L$21:$L$672)-1),"-",SUMIF($I$21:$I$672,$I107,$M$21:$M$672)/SUMIF($I$21:$I$672,$I107,$L$21:$L$672)-1)</f>
        <v>-4.9678148493931484E-2</v>
      </c>
      <c r="S107" s="46">
        <v>686</v>
      </c>
      <c r="T107" s="46">
        <v>710</v>
      </c>
      <c r="U107" s="46">
        <v>712</v>
      </c>
      <c r="V107" s="46">
        <v>723</v>
      </c>
      <c r="W107" s="46">
        <v>723</v>
      </c>
      <c r="X107" s="46">
        <v>721</v>
      </c>
      <c r="Y107" s="46">
        <v>739</v>
      </c>
      <c r="Z107" s="46">
        <v>752</v>
      </c>
      <c r="AA107" s="46">
        <v>778</v>
      </c>
      <c r="AB107" s="46">
        <v>763</v>
      </c>
      <c r="AC107" s="46">
        <v>745</v>
      </c>
      <c r="AD107" s="46">
        <v>750</v>
      </c>
      <c r="AE107" s="46">
        <v>749</v>
      </c>
      <c r="AF107" s="46">
        <v>760</v>
      </c>
      <c r="AG107" s="46">
        <v>756</v>
      </c>
      <c r="AH107" s="46">
        <v>742</v>
      </c>
      <c r="AI107" s="46">
        <v>739</v>
      </c>
      <c r="AJ107" s="46">
        <v>734</v>
      </c>
      <c r="AK107" s="46">
        <v>735</v>
      </c>
      <c r="AL107" s="46">
        <v>738</v>
      </c>
      <c r="AM107" s="46">
        <v>742</v>
      </c>
      <c r="AN107" s="46">
        <v>747</v>
      </c>
      <c r="AO107" s="46">
        <v>758</v>
      </c>
      <c r="AP107" s="46">
        <v>767</v>
      </c>
      <c r="AQ107" s="46">
        <v>780</v>
      </c>
      <c r="AR107" s="47">
        <v>789</v>
      </c>
      <c r="AS107" s="80">
        <f>IF(COUNTIF(B$20:B107,B107)=1,1,"-")</f>
        <v>1</v>
      </c>
      <c r="AT107" s="80" t="str">
        <f>IF(COUNTIF(J$20:J107,J107)=1,1,"-")</f>
        <v>-</v>
      </c>
      <c r="AU107" s="80" t="str">
        <f>IF(COUNTIF(K$20:K107,K107)=1,1,"-")</f>
        <v>-</v>
      </c>
      <c r="AV107" s="80" t="str">
        <f>IF(COUNTIF(I$20:I107,I107)=1,1,"-")</f>
        <v>-</v>
      </c>
      <c r="AW107" s="48" t="s">
        <v>241</v>
      </c>
      <c r="AZ107"/>
      <c r="BA107"/>
      <c r="BB107"/>
      <c r="BC107"/>
      <c r="BD107"/>
    </row>
    <row r="108" spans="1:56" ht="15.75" customHeight="1" x14ac:dyDescent="0.2">
      <c r="A108" s="93" t="s">
        <v>1798</v>
      </c>
      <c r="B108" s="95" t="s">
        <v>1938</v>
      </c>
      <c r="C108" s="94" t="s">
        <v>1939</v>
      </c>
      <c r="D108" s="94" t="s">
        <v>91</v>
      </c>
      <c r="E108" s="94" t="s">
        <v>91</v>
      </c>
      <c r="F108" s="94" t="s">
        <v>395</v>
      </c>
      <c r="G108" s="96" t="s">
        <v>674</v>
      </c>
      <c r="H108" s="96" t="s">
        <v>675</v>
      </c>
      <c r="I108" s="96" t="s">
        <v>348</v>
      </c>
      <c r="J108" s="96" t="s">
        <v>163</v>
      </c>
      <c r="K108" s="96" t="s">
        <v>386</v>
      </c>
      <c r="L108" s="65">
        <f>HLOOKUP(L$20,$S$18:$AW108,ROW($S108)-ROW($S$18)+1,FALSE)</f>
        <v>1915</v>
      </c>
      <c r="M108" s="65">
        <f>HLOOKUP(M$20,$S$18:$AW108,ROW($S108)-ROW($S$18)+1,FALSE)</f>
        <v>2032</v>
      </c>
      <c r="N108" s="66">
        <f t="shared" si="6"/>
        <v>6.1096605744125343E-2</v>
      </c>
      <c r="O108" s="31">
        <f>IF(ISERROR(SUMIF($B$21:$B$672,$B108,$M$21:$M$672)/SUMIF($B$21:$B$672,$B108,$L$21:$L$672)-1),"-",SUMIF($B$21:$B$672,$B108,$M$21:$M$672)/SUMIF($B$21:$B$672,$B108,$L$21:$L$672)-1)</f>
        <v>1.4056224899598346E-2</v>
      </c>
      <c r="P108" s="31">
        <f>IF(ISERROR(SUMIF($J$21:$J$672,$J108,$M$21:$M$672)/SUMIF($J$21:$J$672,$J108,$L$21:$L$672)-1),"-",SUMIF($J$21:$J$672,$J108,$M$21:$M$672)/SUMIF($J$21:$J$672,$J108,$L$21:$L$672)-1)</f>
        <v>4.2671614100185495E-2</v>
      </c>
      <c r="Q108" s="31">
        <f>IF(ISERROR(SUMIF($K$21:$K$672,$K108,$M$21:$M$672)/SUMIF($K$21:$K$672,$K108,$L$21:$L$672)-1),"-",SUMIF($K$21:$K$672,$K108,$M$21:$M$672)/SUMIF($K$21:$K$672,$K108,$L$21:$L$672)-1)</f>
        <v>-6.9526650567419579E-2</v>
      </c>
      <c r="R108" s="31">
        <f>IF(ISERROR(SUMIF($I$21:$I$672,$I108,$M$21:$M$672)/SUMIF($I$21:$I$672,$I108,$L$21:$L$672)-1),"-",SUMIF($I$21:$I$672,$I108,$M$21:$M$672)/SUMIF($I$21:$I$672,$I108,$L$21:$L$672)-1)</f>
        <v>4.2671614100185495E-2</v>
      </c>
      <c r="S108" s="46">
        <v>1414</v>
      </c>
      <c r="T108" s="46">
        <v>1503</v>
      </c>
      <c r="U108" s="46">
        <v>1577</v>
      </c>
      <c r="V108" s="46">
        <v>1695</v>
      </c>
      <c r="W108" s="46">
        <v>1749</v>
      </c>
      <c r="X108" s="46">
        <v>1915</v>
      </c>
      <c r="Y108" s="46">
        <v>2010</v>
      </c>
      <c r="Z108" s="46">
        <v>2051</v>
      </c>
      <c r="AA108" s="46">
        <v>2092</v>
      </c>
      <c r="AB108" s="46">
        <v>2065</v>
      </c>
      <c r="AC108" s="46">
        <v>2032</v>
      </c>
      <c r="AD108" s="46">
        <v>2011</v>
      </c>
      <c r="AE108" s="46">
        <v>1995</v>
      </c>
      <c r="AF108" s="46">
        <v>1986</v>
      </c>
      <c r="AG108" s="46">
        <v>1974</v>
      </c>
      <c r="AH108" s="46">
        <v>1958</v>
      </c>
      <c r="AI108" s="46">
        <v>1952</v>
      </c>
      <c r="AJ108" s="46">
        <v>1942</v>
      </c>
      <c r="AK108" s="46">
        <v>1921</v>
      </c>
      <c r="AL108" s="46">
        <v>1916</v>
      </c>
      <c r="AM108" s="46">
        <v>1930</v>
      </c>
      <c r="AN108" s="46">
        <v>1946</v>
      </c>
      <c r="AO108" s="46">
        <v>1965</v>
      </c>
      <c r="AP108" s="46">
        <v>1977</v>
      </c>
      <c r="AQ108" s="46">
        <v>1992</v>
      </c>
      <c r="AR108" s="47">
        <v>2007</v>
      </c>
      <c r="AS108" s="80">
        <f>IF(COUNTIF(B$20:B108,B108)=1,1,"-")</f>
        <v>1</v>
      </c>
      <c r="AT108" s="80">
        <f>IF(COUNTIF(J$20:J108,J108)=1,1,"-")</f>
        <v>1</v>
      </c>
      <c r="AU108" s="80" t="str">
        <f>IF(COUNTIF(K$20:K108,K108)=1,1,"-")</f>
        <v>-</v>
      </c>
      <c r="AV108" s="80">
        <f>IF(COUNTIF(I$20:I108,I108)=1,1,"-")</f>
        <v>1</v>
      </c>
      <c r="AW108" s="48" t="s">
        <v>241</v>
      </c>
      <c r="AZ108"/>
      <c r="BA108"/>
      <c r="BB108"/>
      <c r="BC108"/>
      <c r="BD108"/>
    </row>
    <row r="109" spans="1:56" ht="15.75" customHeight="1" x14ac:dyDescent="0.2">
      <c r="A109" s="93" t="s">
        <v>1798</v>
      </c>
      <c r="B109" s="95" t="s">
        <v>1897</v>
      </c>
      <c r="C109" s="94" t="s">
        <v>1898</v>
      </c>
      <c r="D109" s="94" t="s">
        <v>281</v>
      </c>
      <c r="E109" s="94" t="s">
        <v>129</v>
      </c>
      <c r="F109" s="94" t="s">
        <v>385</v>
      </c>
      <c r="G109" s="96" t="s">
        <v>676</v>
      </c>
      <c r="H109" s="96" t="s">
        <v>677</v>
      </c>
      <c r="I109" s="96" t="s">
        <v>171</v>
      </c>
      <c r="J109" s="96" t="s">
        <v>171</v>
      </c>
      <c r="K109" s="96" t="s">
        <v>385</v>
      </c>
      <c r="L109" s="65">
        <f>HLOOKUP(L$20,$S$18:$AW109,ROW($S109)-ROW($S$18)+1,FALSE)</f>
        <v>1121</v>
      </c>
      <c r="M109" s="65">
        <f>HLOOKUP(M$20,$S$18:$AW109,ROW($S109)-ROW($S$18)+1,FALSE)</f>
        <v>943</v>
      </c>
      <c r="N109" s="66">
        <f t="shared" si="6"/>
        <v>-0.15878679750223013</v>
      </c>
      <c r="O109" s="31">
        <f>IF(ISERROR(SUMIF($B$21:$B$672,$B109,$M$21:$M$672)/SUMIF($B$21:$B$672,$B109,$L$21:$L$672)-1),"-",SUMIF($B$21:$B$672,$B109,$M$21:$M$672)/SUMIF($B$21:$B$672,$B109,$L$21:$L$672)-1)</f>
        <v>-0.1098229781325929</v>
      </c>
      <c r="P109" s="31">
        <f>IF(ISERROR(SUMIF($J$21:$J$672,$J109,$M$21:$M$672)/SUMIF($J$21:$J$672,$J109,$L$21:$L$672)-1),"-",SUMIF($J$21:$J$672,$J109,$M$21:$M$672)/SUMIF($J$21:$J$672,$J109,$L$21:$L$672)-1)</f>
        <v>-0.11848760748609</v>
      </c>
      <c r="Q109" s="31">
        <f>IF(ISERROR(SUMIF($K$21:$K$672,$K109,$M$21:$M$672)/SUMIF($K$21:$K$672,$K109,$L$21:$L$672)-1),"-",SUMIF($K$21:$K$672,$K109,$M$21:$M$672)/SUMIF($K$21:$K$672,$K109,$L$21:$L$672)-1)</f>
        <v>-0.10412074832930718</v>
      </c>
      <c r="R109" s="31">
        <f>IF(ISERROR(SUMIF($I$21:$I$672,$I109,$M$21:$M$672)/SUMIF($I$21:$I$672,$I109,$L$21:$L$672)-1),"-",SUMIF($I$21:$I$672,$I109,$M$21:$M$672)/SUMIF($I$21:$I$672,$I109,$L$21:$L$672)-1)</f>
        <v>-0.11601705237515225</v>
      </c>
      <c r="S109" s="46">
        <v>1104</v>
      </c>
      <c r="T109" s="46">
        <v>1121</v>
      </c>
      <c r="U109" s="46">
        <v>1177</v>
      </c>
      <c r="V109" s="46">
        <v>1174</v>
      </c>
      <c r="W109" s="46">
        <v>1142</v>
      </c>
      <c r="X109" s="46">
        <v>1121</v>
      </c>
      <c r="Y109" s="46">
        <v>1066</v>
      </c>
      <c r="Z109" s="46">
        <v>1013</v>
      </c>
      <c r="AA109" s="46">
        <v>975</v>
      </c>
      <c r="AB109" s="46">
        <v>954</v>
      </c>
      <c r="AC109" s="46">
        <v>943</v>
      </c>
      <c r="AD109" s="46">
        <v>948</v>
      </c>
      <c r="AE109" s="46">
        <v>957</v>
      </c>
      <c r="AF109" s="46">
        <v>951</v>
      </c>
      <c r="AG109" s="46">
        <v>947</v>
      </c>
      <c r="AH109" s="46">
        <v>940</v>
      </c>
      <c r="AI109" s="46">
        <v>934</v>
      </c>
      <c r="AJ109" s="46">
        <v>910</v>
      </c>
      <c r="AK109" s="46">
        <v>891</v>
      </c>
      <c r="AL109" s="46">
        <v>888</v>
      </c>
      <c r="AM109" s="46">
        <v>883</v>
      </c>
      <c r="AN109" s="46">
        <v>883</v>
      </c>
      <c r="AO109" s="46">
        <v>885</v>
      </c>
      <c r="AP109" s="46">
        <v>892</v>
      </c>
      <c r="AQ109" s="46">
        <v>894</v>
      </c>
      <c r="AR109" s="47">
        <v>894</v>
      </c>
      <c r="AS109" s="80" t="str">
        <f>IF(COUNTIF(B$20:B109,B109)=1,1,"-")</f>
        <v>-</v>
      </c>
      <c r="AT109" s="80">
        <f>IF(COUNTIF(J$20:J109,J109)=1,1,"-")</f>
        <v>1</v>
      </c>
      <c r="AU109" s="80" t="str">
        <f>IF(COUNTIF(K$20:K109,K109)=1,1,"-")</f>
        <v>-</v>
      </c>
      <c r="AV109" s="80">
        <f>IF(COUNTIF(I$20:I109,I109)=1,1,"-")</f>
        <v>1</v>
      </c>
      <c r="AW109" s="48" t="s">
        <v>241</v>
      </c>
      <c r="AZ109"/>
      <c r="BA109"/>
      <c r="BB109"/>
      <c r="BC109"/>
      <c r="BD109"/>
    </row>
    <row r="110" spans="1:56" ht="15.75" customHeight="1" x14ac:dyDescent="0.2">
      <c r="A110" s="93" t="s">
        <v>1798</v>
      </c>
      <c r="B110" s="95" t="s">
        <v>1940</v>
      </c>
      <c r="C110" s="94" t="s">
        <v>1941</v>
      </c>
      <c r="D110" s="94" t="s">
        <v>73</v>
      </c>
      <c r="E110" s="94" t="s">
        <v>73</v>
      </c>
      <c r="F110" s="94" t="s">
        <v>388</v>
      </c>
      <c r="G110" s="96" t="s">
        <v>678</v>
      </c>
      <c r="H110" s="96" t="s">
        <v>679</v>
      </c>
      <c r="I110" s="96" t="s">
        <v>73</v>
      </c>
      <c r="J110" s="96" t="s">
        <v>73</v>
      </c>
      <c r="K110" s="96" t="s">
        <v>388</v>
      </c>
      <c r="L110" s="65">
        <f>HLOOKUP(L$20,$S$18:$AW110,ROW($S110)-ROW($S$18)+1,FALSE)</f>
        <v>3427</v>
      </c>
      <c r="M110" s="65">
        <f>HLOOKUP(M$20,$S$18:$AW110,ROW($S110)-ROW($S$18)+1,FALSE)</f>
        <v>3271</v>
      </c>
      <c r="N110" s="66">
        <f t="shared" si="6"/>
        <v>-4.5520863729209271E-2</v>
      </c>
      <c r="O110" s="31">
        <f>IF(ISERROR(SUMIF($B$21:$B$672,$B110,$M$21:$M$672)/SUMIF($B$21:$B$672,$B110,$L$21:$L$672)-1),"-",SUMIF($B$21:$B$672,$B110,$M$21:$M$672)/SUMIF($B$21:$B$672,$B110,$L$21:$L$672)-1)</f>
        <v>-4.5520863729209271E-2</v>
      </c>
      <c r="P110" s="31">
        <f>IF(ISERROR(SUMIF($J$21:$J$672,$J110,$M$21:$M$672)/SUMIF($J$21:$J$672,$J110,$L$21:$L$672)-1),"-",SUMIF($J$21:$J$672,$J110,$M$21:$M$672)/SUMIF($J$21:$J$672,$J110,$L$21:$L$672)-1)</f>
        <v>-7.3652826855123643E-2</v>
      </c>
      <c r="Q110" s="31">
        <f>IF(ISERROR(SUMIF($K$21:$K$672,$K110,$M$21:$M$672)/SUMIF($K$21:$K$672,$K110,$L$21:$L$672)-1),"-",SUMIF($K$21:$K$672,$K110,$M$21:$M$672)/SUMIF($K$21:$K$672,$K110,$L$21:$L$672)-1)</f>
        <v>-5.3599033502643612E-2</v>
      </c>
      <c r="R110" s="31">
        <f>IF(ISERROR(SUMIF($I$21:$I$672,$I110,$M$21:$M$672)/SUMIF($I$21:$I$672,$I110,$L$21:$L$672)-1),"-",SUMIF($I$21:$I$672,$I110,$M$21:$M$672)/SUMIF($I$21:$I$672,$I110,$L$21:$L$672)-1)</f>
        <v>-7.3652826855123643E-2</v>
      </c>
      <c r="S110" s="46">
        <v>2748</v>
      </c>
      <c r="T110" s="46">
        <v>2830</v>
      </c>
      <c r="U110" s="46">
        <v>2970</v>
      </c>
      <c r="V110" s="46">
        <v>3109</v>
      </c>
      <c r="W110" s="46">
        <v>3324</v>
      </c>
      <c r="X110" s="46">
        <v>3427</v>
      </c>
      <c r="Y110" s="46">
        <v>3470</v>
      </c>
      <c r="Z110" s="46">
        <v>3454</v>
      </c>
      <c r="AA110" s="46">
        <v>3375</v>
      </c>
      <c r="AB110" s="46">
        <v>3315</v>
      </c>
      <c r="AC110" s="46">
        <v>3271</v>
      </c>
      <c r="AD110" s="46">
        <v>3212</v>
      </c>
      <c r="AE110" s="46">
        <v>3171</v>
      </c>
      <c r="AF110" s="46">
        <v>3124</v>
      </c>
      <c r="AG110" s="46">
        <v>3041</v>
      </c>
      <c r="AH110" s="46">
        <v>2960</v>
      </c>
      <c r="AI110" s="46">
        <v>2897</v>
      </c>
      <c r="AJ110" s="46">
        <v>2841</v>
      </c>
      <c r="AK110" s="46">
        <v>2815</v>
      </c>
      <c r="AL110" s="46">
        <v>2803</v>
      </c>
      <c r="AM110" s="46">
        <v>2777</v>
      </c>
      <c r="AN110" s="46">
        <v>2762</v>
      </c>
      <c r="AO110" s="46">
        <v>2762</v>
      </c>
      <c r="AP110" s="46">
        <v>2751</v>
      </c>
      <c r="AQ110" s="46">
        <v>2734</v>
      </c>
      <c r="AR110" s="47">
        <v>2734</v>
      </c>
      <c r="AS110" s="80">
        <f>IF(COUNTIF(B$20:B110,B110)=1,1,"-")</f>
        <v>1</v>
      </c>
      <c r="AT110" s="80">
        <f>IF(COUNTIF(J$20:J110,J110)=1,1,"-")</f>
        <v>1</v>
      </c>
      <c r="AU110" s="80" t="str">
        <f>IF(COUNTIF(K$20:K110,K110)=1,1,"-")</f>
        <v>-</v>
      </c>
      <c r="AV110" s="80">
        <f>IF(COUNTIF(I$20:I110,I110)=1,1,"-")</f>
        <v>1</v>
      </c>
      <c r="AW110" s="48" t="s">
        <v>241</v>
      </c>
      <c r="AZ110"/>
      <c r="BA110"/>
      <c r="BB110"/>
      <c r="BC110"/>
      <c r="BD110"/>
    </row>
    <row r="111" spans="1:56" ht="15.75" customHeight="1" x14ac:dyDescent="0.2">
      <c r="A111" s="93" t="s">
        <v>1798</v>
      </c>
      <c r="B111" s="95" t="s">
        <v>1942</v>
      </c>
      <c r="C111" s="94" t="s">
        <v>1943</v>
      </c>
      <c r="D111" s="94" t="s">
        <v>297</v>
      </c>
      <c r="E111" s="94" t="s">
        <v>44</v>
      </c>
      <c r="F111" s="94" t="s">
        <v>384</v>
      </c>
      <c r="G111" s="96" t="s">
        <v>680</v>
      </c>
      <c r="H111" s="96" t="s">
        <v>681</v>
      </c>
      <c r="I111" s="96" t="s">
        <v>297</v>
      </c>
      <c r="J111" s="96" t="s">
        <v>44</v>
      </c>
      <c r="K111" s="96" t="s">
        <v>384</v>
      </c>
      <c r="L111" s="65">
        <f>HLOOKUP(L$20,$S$18:$AW111,ROW($S111)-ROW($S$18)+1,FALSE)</f>
        <v>750</v>
      </c>
      <c r="M111" s="65">
        <f>HLOOKUP(M$20,$S$18:$AW111,ROW($S111)-ROW($S$18)+1,FALSE)</f>
        <v>772</v>
      </c>
      <c r="N111" s="66">
        <f t="shared" si="6"/>
        <v>2.9333333333333433E-2</v>
      </c>
      <c r="O111" s="31">
        <f>IF(ISERROR(SUMIF($B$21:$B$672,$B111,$M$21:$M$672)/SUMIF($B$21:$B$672,$B111,$L$21:$L$672)-1),"-",SUMIF($B$21:$B$672,$B111,$M$21:$M$672)/SUMIF($B$21:$B$672,$B111,$L$21:$L$672)-1)</f>
        <v>2.9333333333333433E-2</v>
      </c>
      <c r="P111" s="31">
        <f>IF(ISERROR(SUMIF($J$21:$J$672,$J111,$M$21:$M$672)/SUMIF($J$21:$J$672,$J111,$L$21:$L$672)-1),"-",SUMIF($J$21:$J$672,$J111,$M$21:$M$672)/SUMIF($J$21:$J$672,$J111,$L$21:$L$672)-1)</f>
        <v>1.7723999829576842E-2</v>
      </c>
      <c r="Q111" s="31">
        <f>IF(ISERROR(SUMIF($K$21:$K$672,$K111,$M$21:$M$672)/SUMIF($K$21:$K$672,$K111,$L$21:$L$672)-1),"-",SUMIF($K$21:$K$672,$K111,$M$21:$M$672)/SUMIF($K$21:$K$672,$K111,$L$21:$L$672)-1)</f>
        <v>-2.2365450582957913E-2</v>
      </c>
      <c r="R111" s="31">
        <f>IF(ISERROR(SUMIF($I$21:$I$672,$I111,$M$21:$M$672)/SUMIF($I$21:$I$672,$I111,$L$21:$L$672)-1),"-",SUMIF($I$21:$I$672,$I111,$M$21:$M$672)/SUMIF($I$21:$I$672,$I111,$L$21:$L$672)-1)</f>
        <v>1.7723999829576842E-2</v>
      </c>
      <c r="S111" s="46">
        <v>661</v>
      </c>
      <c r="T111" s="46">
        <v>733</v>
      </c>
      <c r="U111" s="46">
        <v>715</v>
      </c>
      <c r="V111" s="46">
        <v>729</v>
      </c>
      <c r="W111" s="46">
        <v>733</v>
      </c>
      <c r="X111" s="46">
        <v>750</v>
      </c>
      <c r="Y111" s="46">
        <v>776</v>
      </c>
      <c r="Z111" s="46">
        <v>784</v>
      </c>
      <c r="AA111" s="46">
        <v>788</v>
      </c>
      <c r="AB111" s="46">
        <v>778</v>
      </c>
      <c r="AC111" s="46">
        <v>772</v>
      </c>
      <c r="AD111" s="46">
        <v>792</v>
      </c>
      <c r="AE111" s="46">
        <v>800</v>
      </c>
      <c r="AF111" s="46">
        <v>810</v>
      </c>
      <c r="AG111" s="46">
        <v>812</v>
      </c>
      <c r="AH111" s="46">
        <v>813</v>
      </c>
      <c r="AI111" s="46">
        <v>816</v>
      </c>
      <c r="AJ111" s="46">
        <v>807</v>
      </c>
      <c r="AK111" s="46">
        <v>800</v>
      </c>
      <c r="AL111" s="46">
        <v>805</v>
      </c>
      <c r="AM111" s="46">
        <v>806</v>
      </c>
      <c r="AN111" s="46">
        <v>813</v>
      </c>
      <c r="AO111" s="46">
        <v>829</v>
      </c>
      <c r="AP111" s="46">
        <v>842</v>
      </c>
      <c r="AQ111" s="46">
        <v>852</v>
      </c>
      <c r="AR111" s="47">
        <v>868</v>
      </c>
      <c r="AS111" s="80">
        <f>IF(COUNTIF(B$20:B111,B111)=1,1,"-")</f>
        <v>1</v>
      </c>
      <c r="AT111" s="80" t="str">
        <f>IF(COUNTIF(J$20:J111,J111)=1,1,"-")</f>
        <v>-</v>
      </c>
      <c r="AU111" s="80" t="str">
        <f>IF(COUNTIF(K$20:K111,K111)=1,1,"-")</f>
        <v>-</v>
      </c>
      <c r="AV111" s="80" t="str">
        <f>IF(COUNTIF(I$20:I111,I111)=1,1,"-")</f>
        <v>-</v>
      </c>
      <c r="AW111" s="48" t="s">
        <v>241</v>
      </c>
      <c r="AZ111"/>
      <c r="BA111"/>
      <c r="BB111"/>
      <c r="BC111"/>
      <c r="BD111"/>
    </row>
    <row r="112" spans="1:56" ht="15.75" customHeight="1" x14ac:dyDescent="0.2">
      <c r="A112" s="93" t="s">
        <v>1798</v>
      </c>
      <c r="B112" s="95" t="s">
        <v>1944</v>
      </c>
      <c r="C112" s="94" t="s">
        <v>1945</v>
      </c>
      <c r="D112" s="94" t="s">
        <v>22</v>
      </c>
      <c r="E112" s="94" t="s">
        <v>22</v>
      </c>
      <c r="F112" s="94" t="s">
        <v>391</v>
      </c>
      <c r="G112" s="96" t="s">
        <v>682</v>
      </c>
      <c r="H112" s="96" t="s">
        <v>683</v>
      </c>
      <c r="I112" s="96" t="s">
        <v>283</v>
      </c>
      <c r="J112" s="96" t="s">
        <v>19</v>
      </c>
      <c r="K112" s="96" t="s">
        <v>389</v>
      </c>
      <c r="L112" s="65">
        <f>HLOOKUP(L$20,$S$18:$AW112,ROW($S112)-ROW($S$18)+1,FALSE)</f>
        <v>666</v>
      </c>
      <c r="M112" s="65">
        <f>HLOOKUP(M$20,$S$18:$AW112,ROW($S112)-ROW($S$18)+1,FALSE)</f>
        <v>611</v>
      </c>
      <c r="N112" s="66">
        <f t="shared" si="6"/>
        <v>-8.2582582582582553E-2</v>
      </c>
      <c r="O112" s="31">
        <f>IF(ISERROR(SUMIF($B$21:$B$672,$B112,$M$21:$M$672)/SUMIF($B$21:$B$672,$B112,$L$21:$L$672)-1),"-",SUMIF($B$21:$B$672,$B112,$M$21:$M$672)/SUMIF($B$21:$B$672,$B112,$L$21:$L$672)-1)</f>
        <v>-2.3819835426591718E-3</v>
      </c>
      <c r="P112" s="31">
        <f>IF(ISERROR(SUMIF($J$21:$J$672,$J112,$M$21:$M$672)/SUMIF($J$21:$J$672,$J112,$L$21:$L$672)-1),"-",SUMIF($J$21:$J$672,$J112,$M$21:$M$672)/SUMIF($J$21:$J$672,$J112,$L$21:$L$672)-1)</f>
        <v>-8.2582582582582553E-2</v>
      </c>
      <c r="Q112" s="31">
        <f>IF(ISERROR(SUMIF($K$21:$K$672,$K112,$M$21:$M$672)/SUMIF($K$21:$K$672,$K112,$L$21:$L$672)-1),"-",SUMIF($K$21:$K$672,$K112,$M$21:$M$672)/SUMIF($K$21:$K$672,$K112,$L$21:$L$672)-1)</f>
        <v>-7.8231982896267982E-2</v>
      </c>
      <c r="R112" s="31">
        <f>IF(ISERROR(SUMIF($I$21:$I$672,$I112,$M$21:$M$672)/SUMIF($I$21:$I$672,$I112,$L$21:$L$672)-1),"-",SUMIF($I$21:$I$672,$I112,$M$21:$M$672)/SUMIF($I$21:$I$672,$I112,$L$21:$L$672)-1)</f>
        <v>-8.2582582582582553E-2</v>
      </c>
      <c r="S112" s="46">
        <v>584</v>
      </c>
      <c r="T112" s="46">
        <v>597</v>
      </c>
      <c r="U112" s="46">
        <v>611</v>
      </c>
      <c r="V112" s="46">
        <v>656</v>
      </c>
      <c r="W112" s="46">
        <v>687</v>
      </c>
      <c r="X112" s="46">
        <v>666</v>
      </c>
      <c r="Y112" s="46">
        <v>656</v>
      </c>
      <c r="Z112" s="46">
        <v>646</v>
      </c>
      <c r="AA112" s="46">
        <v>640</v>
      </c>
      <c r="AB112" s="46">
        <v>622</v>
      </c>
      <c r="AC112" s="46">
        <v>611</v>
      </c>
      <c r="AD112" s="46">
        <v>603</v>
      </c>
      <c r="AE112" s="46">
        <v>600</v>
      </c>
      <c r="AF112" s="46">
        <v>594</v>
      </c>
      <c r="AG112" s="46">
        <v>583</v>
      </c>
      <c r="AH112" s="46">
        <v>570</v>
      </c>
      <c r="AI112" s="46">
        <v>558</v>
      </c>
      <c r="AJ112" s="46">
        <v>553</v>
      </c>
      <c r="AK112" s="46">
        <v>546</v>
      </c>
      <c r="AL112" s="46">
        <v>542</v>
      </c>
      <c r="AM112" s="46">
        <v>542</v>
      </c>
      <c r="AN112" s="46">
        <v>547</v>
      </c>
      <c r="AO112" s="46">
        <v>554</v>
      </c>
      <c r="AP112" s="46">
        <v>557</v>
      </c>
      <c r="AQ112" s="46">
        <v>561</v>
      </c>
      <c r="AR112" s="47">
        <v>567</v>
      </c>
      <c r="AS112" s="80">
        <f>IF(COUNTIF(B$20:B112,B112)=1,1,"-")</f>
        <v>1</v>
      </c>
      <c r="AT112" s="80">
        <f>IF(COUNTIF(J$20:J112,J112)=1,1,"-")</f>
        <v>1</v>
      </c>
      <c r="AU112" s="80" t="str">
        <f>IF(COUNTIF(K$20:K112,K112)=1,1,"-")</f>
        <v>-</v>
      </c>
      <c r="AV112" s="80">
        <f>IF(COUNTIF(I$20:I112,I112)=1,1,"-")</f>
        <v>1</v>
      </c>
      <c r="AW112" s="48" t="s">
        <v>241</v>
      </c>
      <c r="AZ112"/>
      <c r="BA112"/>
      <c r="BB112"/>
      <c r="BC112"/>
      <c r="BD112"/>
    </row>
    <row r="113" spans="1:56" ht="15.75" customHeight="1" x14ac:dyDescent="0.2">
      <c r="A113" s="93" t="s">
        <v>1798</v>
      </c>
      <c r="B113" s="95" t="s">
        <v>440</v>
      </c>
      <c r="C113" s="94" t="s">
        <v>42</v>
      </c>
      <c r="D113" s="94" t="s">
        <v>297</v>
      </c>
      <c r="E113" s="94" t="s">
        <v>44</v>
      </c>
      <c r="F113" s="94" t="s">
        <v>384</v>
      </c>
      <c r="G113" s="96" t="s">
        <v>684</v>
      </c>
      <c r="H113" s="96" t="s">
        <v>685</v>
      </c>
      <c r="I113" s="96" t="s">
        <v>43</v>
      </c>
      <c r="J113" s="96" t="s">
        <v>43</v>
      </c>
      <c r="K113" s="96" t="s">
        <v>384</v>
      </c>
      <c r="L113" s="65">
        <f>HLOOKUP(L$20,$S$18:$AW113,ROW($S113)-ROW($S$18)+1,FALSE)</f>
        <v>5163</v>
      </c>
      <c r="M113" s="65">
        <f>HLOOKUP(M$20,$S$18:$AW113,ROW($S113)-ROW($S$18)+1,FALSE)</f>
        <v>5163</v>
      </c>
      <c r="N113" s="66">
        <f t="shared" si="6"/>
        <v>0</v>
      </c>
      <c r="O113" s="31">
        <f>IF(ISERROR(SUMIF($B$21:$B$672,$B113,$M$21:$M$672)/SUMIF($B$21:$B$672,$B113,$L$21:$L$672)-1),"-",SUMIF($B$21:$B$672,$B113,$M$21:$M$672)/SUMIF($B$21:$B$672,$B113,$L$21:$L$672)-1)</f>
        <v>-3.5595633602277799E-3</v>
      </c>
      <c r="P113" s="31">
        <f>IF(ISERROR(SUMIF($J$21:$J$672,$J113,$M$21:$M$672)/SUMIF($J$21:$J$672,$J113,$L$21:$L$672)-1),"-",SUMIF($J$21:$J$672,$J113,$M$21:$M$672)/SUMIF($J$21:$J$672,$J113,$L$21:$L$672)-1)</f>
        <v>3.3288948069243318E-4</v>
      </c>
      <c r="Q113" s="31">
        <f>IF(ISERROR(SUMIF($K$21:$K$672,$K113,$M$21:$M$672)/SUMIF($K$21:$K$672,$K113,$L$21:$L$672)-1),"-",SUMIF($K$21:$K$672,$K113,$M$21:$M$672)/SUMIF($K$21:$K$672,$K113,$L$21:$L$672)-1)</f>
        <v>-2.2365450582957913E-2</v>
      </c>
      <c r="R113" s="31">
        <f>IF(ISERROR(SUMIF($I$21:$I$672,$I113,$M$21:$M$672)/SUMIF($I$21:$I$672,$I113,$L$21:$L$672)-1),"-",SUMIF($I$21:$I$672,$I113,$M$21:$M$672)/SUMIF($I$21:$I$672,$I113,$L$21:$L$672)-1)</f>
        <v>3.3288948069243318E-4</v>
      </c>
      <c r="S113" s="46">
        <v>5390</v>
      </c>
      <c r="T113" s="46">
        <v>5349</v>
      </c>
      <c r="U113" s="46">
        <v>5453</v>
      </c>
      <c r="V113" s="46">
        <v>5242</v>
      </c>
      <c r="W113" s="46">
        <v>5155</v>
      </c>
      <c r="X113" s="46">
        <v>5163</v>
      </c>
      <c r="Y113" s="46">
        <v>5153</v>
      </c>
      <c r="Z113" s="46">
        <v>5196</v>
      </c>
      <c r="AA113" s="46">
        <v>5179</v>
      </c>
      <c r="AB113" s="46">
        <v>5177</v>
      </c>
      <c r="AC113" s="46">
        <v>5163</v>
      </c>
      <c r="AD113" s="46">
        <v>5195</v>
      </c>
      <c r="AE113" s="46">
        <v>5234</v>
      </c>
      <c r="AF113" s="46">
        <v>5285</v>
      </c>
      <c r="AG113" s="46">
        <v>5303</v>
      </c>
      <c r="AH113" s="46">
        <v>5298</v>
      </c>
      <c r="AI113" s="46">
        <v>5315</v>
      </c>
      <c r="AJ113" s="46">
        <v>5325</v>
      </c>
      <c r="AK113" s="46">
        <v>5350</v>
      </c>
      <c r="AL113" s="46">
        <v>5403</v>
      </c>
      <c r="AM113" s="46">
        <v>5493</v>
      </c>
      <c r="AN113" s="46">
        <v>5607</v>
      </c>
      <c r="AO113" s="46">
        <v>5701</v>
      </c>
      <c r="AP113" s="46">
        <v>5808</v>
      </c>
      <c r="AQ113" s="46">
        <v>5916</v>
      </c>
      <c r="AR113" s="47">
        <v>6029</v>
      </c>
      <c r="AS113" s="80">
        <f>IF(COUNTIF(B$20:B113,B113)=1,1,"-")</f>
        <v>1</v>
      </c>
      <c r="AT113" s="80" t="str">
        <f>IF(COUNTIF(J$20:J113,J113)=1,1,"-")</f>
        <v>-</v>
      </c>
      <c r="AU113" s="80" t="str">
        <f>IF(COUNTIF(K$20:K113,K113)=1,1,"-")</f>
        <v>-</v>
      </c>
      <c r="AV113" s="80" t="str">
        <f>IF(COUNTIF(I$20:I113,I113)=1,1,"-")</f>
        <v>-</v>
      </c>
      <c r="AW113" s="48" t="s">
        <v>241</v>
      </c>
      <c r="AZ113"/>
      <c r="BA113"/>
      <c r="BB113"/>
      <c r="BC113"/>
      <c r="BD113"/>
    </row>
    <row r="114" spans="1:56" ht="15.75" customHeight="1" x14ac:dyDescent="0.2">
      <c r="A114" s="93" t="s">
        <v>1798</v>
      </c>
      <c r="B114" s="95" t="s">
        <v>1946</v>
      </c>
      <c r="C114" s="94" t="s">
        <v>1947</v>
      </c>
      <c r="D114" s="94" t="s">
        <v>74</v>
      </c>
      <c r="E114" s="94" t="s">
        <v>74</v>
      </c>
      <c r="F114" s="94" t="s">
        <v>384</v>
      </c>
      <c r="G114" s="96" t="s">
        <v>686</v>
      </c>
      <c r="H114" s="96" t="s">
        <v>687</v>
      </c>
      <c r="I114" s="96" t="s">
        <v>74</v>
      </c>
      <c r="J114" s="96" t="s">
        <v>74</v>
      </c>
      <c r="K114" s="96" t="s">
        <v>384</v>
      </c>
      <c r="L114" s="65">
        <f>HLOOKUP(L$20,$S$18:$AW114,ROW($S114)-ROW($S$18)+1,FALSE)</f>
        <v>4043</v>
      </c>
      <c r="M114" s="65">
        <f>HLOOKUP(M$20,$S$18:$AW114,ROW($S114)-ROW($S$18)+1,FALSE)</f>
        <v>3846</v>
      </c>
      <c r="N114" s="66">
        <f t="shared" si="6"/>
        <v>-4.8726193420727149E-2</v>
      </c>
      <c r="O114" s="31">
        <f>IF(ISERROR(SUMIF($B$21:$B$672,$B114,$M$21:$M$672)/SUMIF($B$21:$B$672,$B114,$L$21:$L$672)-1),"-",SUMIF($B$21:$B$672,$B114,$M$21:$M$672)/SUMIF($B$21:$B$672,$B114,$L$21:$L$672)-1)</f>
        <v>-4.8726193420727149E-2</v>
      </c>
      <c r="P114" s="31">
        <f>IF(ISERROR(SUMIF($J$21:$J$672,$J114,$M$21:$M$672)/SUMIF($J$21:$J$672,$J114,$L$21:$L$672)-1),"-",SUMIF($J$21:$J$672,$J114,$M$21:$M$672)/SUMIF($J$21:$J$672,$J114,$L$21:$L$672)-1)</f>
        <v>-6.3732778273366986E-2</v>
      </c>
      <c r="Q114" s="31">
        <f>IF(ISERROR(SUMIF($K$21:$K$672,$K114,$M$21:$M$672)/SUMIF($K$21:$K$672,$K114,$L$21:$L$672)-1),"-",SUMIF($K$21:$K$672,$K114,$M$21:$M$672)/SUMIF($K$21:$K$672,$K114,$L$21:$L$672)-1)</f>
        <v>-2.2365450582957913E-2</v>
      </c>
      <c r="R114" s="31">
        <f>IF(ISERROR(SUMIF($I$21:$I$672,$I114,$M$21:$M$672)/SUMIF($I$21:$I$672,$I114,$L$21:$L$672)-1),"-",SUMIF($I$21:$I$672,$I114,$M$21:$M$672)/SUMIF($I$21:$I$672,$I114,$L$21:$L$672)-1)</f>
        <v>-6.3732778273366986E-2</v>
      </c>
      <c r="S114" s="46">
        <v>4102</v>
      </c>
      <c r="T114" s="46">
        <v>4083</v>
      </c>
      <c r="U114" s="46">
        <v>4077</v>
      </c>
      <c r="V114" s="46">
        <v>4044</v>
      </c>
      <c r="W114" s="46">
        <v>4055</v>
      </c>
      <c r="X114" s="46">
        <v>4043</v>
      </c>
      <c r="Y114" s="46">
        <v>4043</v>
      </c>
      <c r="Z114" s="46">
        <v>3998</v>
      </c>
      <c r="AA114" s="46">
        <v>3950</v>
      </c>
      <c r="AB114" s="46">
        <v>3875</v>
      </c>
      <c r="AC114" s="46">
        <v>3846</v>
      </c>
      <c r="AD114" s="46">
        <v>3792</v>
      </c>
      <c r="AE114" s="46">
        <v>3774</v>
      </c>
      <c r="AF114" s="46">
        <v>3775</v>
      </c>
      <c r="AG114" s="46">
        <v>3735</v>
      </c>
      <c r="AH114" s="46">
        <v>3656</v>
      </c>
      <c r="AI114" s="46">
        <v>3591</v>
      </c>
      <c r="AJ114" s="46">
        <v>3534</v>
      </c>
      <c r="AK114" s="46">
        <v>3491</v>
      </c>
      <c r="AL114" s="46">
        <v>3494</v>
      </c>
      <c r="AM114" s="46">
        <v>3504</v>
      </c>
      <c r="AN114" s="46">
        <v>3547</v>
      </c>
      <c r="AO114" s="46">
        <v>3589</v>
      </c>
      <c r="AP114" s="46">
        <v>3637</v>
      </c>
      <c r="AQ114" s="46">
        <v>3678</v>
      </c>
      <c r="AR114" s="47">
        <v>3718</v>
      </c>
      <c r="AS114" s="80">
        <f>IF(COUNTIF(B$20:B114,B114)=1,1,"-")</f>
        <v>1</v>
      </c>
      <c r="AT114" s="80">
        <f>IF(COUNTIF(J$20:J114,J114)=1,1,"-")</f>
        <v>1</v>
      </c>
      <c r="AU114" s="80" t="str">
        <f>IF(COUNTIF(K$20:K114,K114)=1,1,"-")</f>
        <v>-</v>
      </c>
      <c r="AV114" s="80">
        <f>IF(COUNTIF(I$20:I114,I114)=1,1,"-")</f>
        <v>1</v>
      </c>
      <c r="AW114" s="48" t="s">
        <v>241</v>
      </c>
      <c r="AZ114"/>
      <c r="BA114"/>
      <c r="BB114"/>
      <c r="BC114"/>
      <c r="BD114"/>
    </row>
    <row r="115" spans="1:56" ht="15.75" customHeight="1" x14ac:dyDescent="0.2">
      <c r="A115" s="93" t="s">
        <v>1798</v>
      </c>
      <c r="B115" s="95" t="s">
        <v>1948</v>
      </c>
      <c r="C115" s="94" t="s">
        <v>1949</v>
      </c>
      <c r="D115" s="94" t="s">
        <v>1</v>
      </c>
      <c r="E115" s="94" t="s">
        <v>1</v>
      </c>
      <c r="F115" s="94" t="s">
        <v>392</v>
      </c>
      <c r="G115" s="96" t="s">
        <v>688</v>
      </c>
      <c r="H115" s="96" t="s">
        <v>689</v>
      </c>
      <c r="I115" s="96" t="s">
        <v>1</v>
      </c>
      <c r="J115" s="96" t="s">
        <v>1</v>
      </c>
      <c r="K115" s="96" t="s">
        <v>392</v>
      </c>
      <c r="L115" s="65">
        <f>HLOOKUP(L$20,$S$18:$AW115,ROW($S115)-ROW($S$18)+1,FALSE)</f>
        <v>2946</v>
      </c>
      <c r="M115" s="65">
        <f>HLOOKUP(M$20,$S$18:$AW115,ROW($S115)-ROW($S$18)+1,FALSE)</f>
        <v>3261</v>
      </c>
      <c r="N115" s="66">
        <f t="shared" si="6"/>
        <v>0.10692464358452147</v>
      </c>
      <c r="O115" s="31">
        <f>IF(ISERROR(SUMIF($B$21:$B$672,$B115,$M$21:$M$672)/SUMIF($B$21:$B$672,$B115,$L$21:$L$672)-1),"-",SUMIF($B$21:$B$672,$B115,$M$21:$M$672)/SUMIF($B$21:$B$672,$B115,$L$21:$L$672)-1)</f>
        <v>0.10692464358452147</v>
      </c>
      <c r="P115" s="31">
        <f>IF(ISERROR(SUMIF($J$21:$J$672,$J115,$M$21:$M$672)/SUMIF($J$21:$J$672,$J115,$L$21:$L$672)-1),"-",SUMIF($J$21:$J$672,$J115,$M$21:$M$672)/SUMIF($J$21:$J$672,$J115,$L$21:$L$672)-1)</f>
        <v>1.7959436445270205E-2</v>
      </c>
      <c r="Q115" s="31">
        <f>IF(ISERROR(SUMIF($K$21:$K$672,$K115,$M$21:$M$672)/SUMIF($K$21:$K$672,$K115,$L$21:$L$672)-1),"-",SUMIF($K$21:$K$672,$K115,$M$21:$M$672)/SUMIF($K$21:$K$672,$K115,$L$21:$L$672)-1)</f>
        <v>-7.1599657827202789E-2</v>
      </c>
      <c r="R115" s="31">
        <f>IF(ISERROR(SUMIF($I$21:$I$672,$I115,$M$21:$M$672)/SUMIF($I$21:$I$672,$I115,$L$21:$L$672)-1),"-",SUMIF($I$21:$I$672,$I115,$M$21:$M$672)/SUMIF($I$21:$I$672,$I115,$L$21:$L$672)-1)</f>
        <v>1.7959436445270205E-2</v>
      </c>
      <c r="S115" s="46">
        <v>1945</v>
      </c>
      <c r="T115" s="46">
        <v>2003</v>
      </c>
      <c r="U115" s="46">
        <v>2030</v>
      </c>
      <c r="V115" s="46">
        <v>2623</v>
      </c>
      <c r="W115" s="46">
        <v>2833</v>
      </c>
      <c r="X115" s="46">
        <v>2946</v>
      </c>
      <c r="Y115" s="46">
        <v>3219</v>
      </c>
      <c r="Z115" s="46">
        <v>3437</v>
      </c>
      <c r="AA115" s="46">
        <v>3451</v>
      </c>
      <c r="AB115" s="46">
        <v>3372</v>
      </c>
      <c r="AC115" s="46">
        <v>3261</v>
      </c>
      <c r="AD115" s="46">
        <v>3192</v>
      </c>
      <c r="AE115" s="46">
        <v>3096</v>
      </c>
      <c r="AF115" s="46">
        <v>3042</v>
      </c>
      <c r="AG115" s="46">
        <v>2992</v>
      </c>
      <c r="AH115" s="46">
        <v>2940</v>
      </c>
      <c r="AI115" s="46">
        <v>2857</v>
      </c>
      <c r="AJ115" s="46">
        <v>2794</v>
      </c>
      <c r="AK115" s="46">
        <v>2767</v>
      </c>
      <c r="AL115" s="46">
        <v>2773</v>
      </c>
      <c r="AM115" s="46">
        <v>2754</v>
      </c>
      <c r="AN115" s="46">
        <v>2766</v>
      </c>
      <c r="AO115" s="46">
        <v>2762</v>
      </c>
      <c r="AP115" s="46">
        <v>2778</v>
      </c>
      <c r="AQ115" s="46">
        <v>2798</v>
      </c>
      <c r="AR115" s="47">
        <v>2825</v>
      </c>
      <c r="AS115" s="80">
        <f>IF(COUNTIF(B$20:B115,B115)=1,1,"-")</f>
        <v>1</v>
      </c>
      <c r="AT115" s="80">
        <f>IF(COUNTIF(J$20:J115,J115)=1,1,"-")</f>
        <v>1</v>
      </c>
      <c r="AU115" s="80" t="str">
        <f>IF(COUNTIF(K$20:K115,K115)=1,1,"-")</f>
        <v>-</v>
      </c>
      <c r="AV115" s="80">
        <f>IF(COUNTIF(I$20:I115,I115)=1,1,"-")</f>
        <v>1</v>
      </c>
      <c r="AW115" s="48" t="s">
        <v>241</v>
      </c>
      <c r="AZ115"/>
      <c r="BA115"/>
      <c r="BB115"/>
      <c r="BC115"/>
      <c r="BD115"/>
    </row>
    <row r="116" spans="1:56" ht="15.75" customHeight="1" x14ac:dyDescent="0.2">
      <c r="A116" s="93" t="s">
        <v>1798</v>
      </c>
      <c r="B116" s="95" t="s">
        <v>1835</v>
      </c>
      <c r="C116" s="94" t="s">
        <v>1836</v>
      </c>
      <c r="D116" s="94" t="s">
        <v>284</v>
      </c>
      <c r="E116" s="94" t="s">
        <v>79</v>
      </c>
      <c r="F116" s="94" t="s">
        <v>388</v>
      </c>
      <c r="G116" s="96" t="s">
        <v>690</v>
      </c>
      <c r="H116" s="96" t="s">
        <v>691</v>
      </c>
      <c r="I116" s="96" t="s">
        <v>73</v>
      </c>
      <c r="J116" s="96" t="s">
        <v>73</v>
      </c>
      <c r="K116" s="96" t="s">
        <v>388</v>
      </c>
      <c r="L116" s="65">
        <f>HLOOKUP(L$20,$S$18:$AW116,ROW($S116)-ROW($S$18)+1,FALSE)</f>
        <v>1592</v>
      </c>
      <c r="M116" s="65">
        <f>HLOOKUP(M$20,$S$18:$AW116,ROW($S116)-ROW($S$18)+1,FALSE)</f>
        <v>1549</v>
      </c>
      <c r="N116" s="66">
        <f t="shared" si="6"/>
        <v>-2.7010050251256246E-2</v>
      </c>
      <c r="O116" s="31">
        <f>IF(ISERROR(SUMIF($B$21:$B$672,$B116,$M$21:$M$672)/SUMIF($B$21:$B$672,$B116,$L$21:$L$672)-1),"-",SUMIF($B$21:$B$672,$B116,$M$21:$M$672)/SUMIF($B$21:$B$672,$B116,$L$21:$L$672)-1)</f>
        <v>-9.4627753993943853E-2</v>
      </c>
      <c r="P116" s="31">
        <f>IF(ISERROR(SUMIF($J$21:$J$672,$J116,$M$21:$M$672)/SUMIF($J$21:$J$672,$J116,$L$21:$L$672)-1),"-",SUMIF($J$21:$J$672,$J116,$M$21:$M$672)/SUMIF($J$21:$J$672,$J116,$L$21:$L$672)-1)</f>
        <v>-7.3652826855123643E-2</v>
      </c>
      <c r="Q116" s="31">
        <f>IF(ISERROR(SUMIF($K$21:$K$672,$K116,$M$21:$M$672)/SUMIF($K$21:$K$672,$K116,$L$21:$L$672)-1),"-",SUMIF($K$21:$K$672,$K116,$M$21:$M$672)/SUMIF($K$21:$K$672,$K116,$L$21:$L$672)-1)</f>
        <v>-5.3599033502643612E-2</v>
      </c>
      <c r="R116" s="31">
        <f>IF(ISERROR(SUMIF($I$21:$I$672,$I116,$M$21:$M$672)/SUMIF($I$21:$I$672,$I116,$L$21:$L$672)-1),"-",SUMIF($I$21:$I$672,$I116,$M$21:$M$672)/SUMIF($I$21:$I$672,$I116,$L$21:$L$672)-1)</f>
        <v>-7.3652826855123643E-2</v>
      </c>
      <c r="S116" s="46">
        <v>1497</v>
      </c>
      <c r="T116" s="46">
        <v>1584</v>
      </c>
      <c r="U116" s="46">
        <v>1582</v>
      </c>
      <c r="V116" s="46">
        <v>1570</v>
      </c>
      <c r="W116" s="46">
        <v>1547</v>
      </c>
      <c r="X116" s="46">
        <v>1592</v>
      </c>
      <c r="Y116" s="46">
        <v>1636</v>
      </c>
      <c r="Z116" s="46">
        <v>1640</v>
      </c>
      <c r="AA116" s="46">
        <v>1621</v>
      </c>
      <c r="AB116" s="46">
        <v>1578</v>
      </c>
      <c r="AC116" s="46">
        <v>1549</v>
      </c>
      <c r="AD116" s="46">
        <v>1516</v>
      </c>
      <c r="AE116" s="46">
        <v>1490</v>
      </c>
      <c r="AF116" s="46">
        <v>1449</v>
      </c>
      <c r="AG116" s="46">
        <v>1407</v>
      </c>
      <c r="AH116" s="46">
        <v>1379</v>
      </c>
      <c r="AI116" s="46">
        <v>1350</v>
      </c>
      <c r="AJ116" s="46">
        <v>1316</v>
      </c>
      <c r="AK116" s="46">
        <v>1311</v>
      </c>
      <c r="AL116" s="46">
        <v>1306</v>
      </c>
      <c r="AM116" s="46">
        <v>1303</v>
      </c>
      <c r="AN116" s="46">
        <v>1303</v>
      </c>
      <c r="AO116" s="46">
        <v>1311</v>
      </c>
      <c r="AP116" s="46">
        <v>1302</v>
      </c>
      <c r="AQ116" s="46">
        <v>1296</v>
      </c>
      <c r="AR116" s="47">
        <v>1289</v>
      </c>
      <c r="AS116" s="80" t="str">
        <f>IF(COUNTIF(B$20:B116,B116)=1,1,"-")</f>
        <v>-</v>
      </c>
      <c r="AT116" s="80" t="str">
        <f>IF(COUNTIF(J$20:J116,J116)=1,1,"-")</f>
        <v>-</v>
      </c>
      <c r="AU116" s="80" t="str">
        <f>IF(COUNTIF(K$20:K116,K116)=1,1,"-")</f>
        <v>-</v>
      </c>
      <c r="AV116" s="80" t="str">
        <f>IF(COUNTIF(I$20:I116,I116)=1,1,"-")</f>
        <v>-</v>
      </c>
      <c r="AW116" s="48" t="s">
        <v>241</v>
      </c>
      <c r="AZ116"/>
      <c r="BA116"/>
      <c r="BB116"/>
      <c r="BC116"/>
      <c r="BD116"/>
    </row>
    <row r="117" spans="1:56" ht="15.75" customHeight="1" x14ac:dyDescent="0.2">
      <c r="A117" s="93" t="s">
        <v>1798</v>
      </c>
      <c r="B117" s="95" t="s">
        <v>1950</v>
      </c>
      <c r="C117" s="94" t="s">
        <v>1951</v>
      </c>
      <c r="D117" s="94" t="s">
        <v>114</v>
      </c>
      <c r="E117" s="94" t="s">
        <v>485</v>
      </c>
      <c r="F117" s="94" t="s">
        <v>391</v>
      </c>
      <c r="G117" s="96" t="s">
        <v>692</v>
      </c>
      <c r="H117" s="96" t="s">
        <v>693</v>
      </c>
      <c r="I117" s="96" t="s">
        <v>114</v>
      </c>
      <c r="J117" s="96" t="s">
        <v>485</v>
      </c>
      <c r="K117" s="96" t="s">
        <v>391</v>
      </c>
      <c r="L117" s="65">
        <f>HLOOKUP(L$20,$S$18:$AW117,ROW($S117)-ROW($S$18)+1,FALSE)</f>
        <v>1076</v>
      </c>
      <c r="M117" s="65">
        <f>HLOOKUP(M$20,$S$18:$AW117,ROW($S117)-ROW($S$18)+1,FALSE)</f>
        <v>1048</v>
      </c>
      <c r="N117" s="66">
        <f t="shared" si="6"/>
        <v>-2.6022304832713727E-2</v>
      </c>
      <c r="O117" s="31">
        <f>IF(ISERROR(SUMIF($B$21:$B$672,$B117,$M$21:$M$672)/SUMIF($B$21:$B$672,$B117,$L$21:$L$672)-1),"-",SUMIF($B$21:$B$672,$B117,$M$21:$M$672)/SUMIF($B$21:$B$672,$B117,$L$21:$L$672)-1)</f>
        <v>-8.9181853431562486E-3</v>
      </c>
      <c r="P117" s="31">
        <f>IF(ISERROR(SUMIF($J$21:$J$672,$J117,$M$21:$M$672)/SUMIF($J$21:$J$672,$J117,$L$21:$L$672)-1),"-",SUMIF($J$21:$J$672,$J117,$M$21:$M$672)/SUMIF($J$21:$J$672,$J117,$L$21:$L$672)-1)</f>
        <v>-2.6252377932783788E-2</v>
      </c>
      <c r="Q117" s="31">
        <f>IF(ISERROR(SUMIF($K$21:$K$672,$K117,$M$21:$M$672)/SUMIF($K$21:$K$672,$K117,$L$21:$L$672)-1),"-",SUMIF($K$21:$K$672,$K117,$M$21:$M$672)/SUMIF($K$21:$K$672,$K117,$L$21:$L$672)-1)</f>
        <v>-3.0916047319583084E-2</v>
      </c>
      <c r="R117" s="31">
        <f>IF(ISERROR(SUMIF($I$21:$I$672,$I117,$M$21:$M$672)/SUMIF($I$21:$I$672,$I117,$L$21:$L$672)-1),"-",SUMIF($I$21:$I$672,$I117,$M$21:$M$672)/SUMIF($I$21:$I$672,$I117,$L$21:$L$672)-1)</f>
        <v>-2.9388508170795968E-2</v>
      </c>
      <c r="S117" s="46">
        <v>1152</v>
      </c>
      <c r="T117" s="46">
        <v>1163</v>
      </c>
      <c r="U117" s="46">
        <v>1165</v>
      </c>
      <c r="V117" s="46">
        <v>1141</v>
      </c>
      <c r="W117" s="46">
        <v>1083</v>
      </c>
      <c r="X117" s="46">
        <v>1076</v>
      </c>
      <c r="Y117" s="46">
        <v>1041</v>
      </c>
      <c r="Z117" s="46">
        <v>1026</v>
      </c>
      <c r="AA117" s="46">
        <v>1034</v>
      </c>
      <c r="AB117" s="46">
        <v>1048</v>
      </c>
      <c r="AC117" s="46">
        <v>1048</v>
      </c>
      <c r="AD117" s="46">
        <v>1022</v>
      </c>
      <c r="AE117" s="46">
        <v>995</v>
      </c>
      <c r="AF117" s="46">
        <v>962</v>
      </c>
      <c r="AG117" s="46">
        <v>927</v>
      </c>
      <c r="AH117" s="46">
        <v>898</v>
      </c>
      <c r="AI117" s="46">
        <v>868</v>
      </c>
      <c r="AJ117" s="46">
        <v>835</v>
      </c>
      <c r="AK117" s="46">
        <v>811</v>
      </c>
      <c r="AL117" s="46">
        <v>799</v>
      </c>
      <c r="AM117" s="46">
        <v>801</v>
      </c>
      <c r="AN117" s="46">
        <v>807</v>
      </c>
      <c r="AO117" s="46">
        <v>812</v>
      </c>
      <c r="AP117" s="46">
        <v>831</v>
      </c>
      <c r="AQ117" s="46">
        <v>846</v>
      </c>
      <c r="AR117" s="47">
        <v>860</v>
      </c>
      <c r="AS117" s="80">
        <f>IF(COUNTIF(B$20:B117,B117)=1,1,"-")</f>
        <v>1</v>
      </c>
      <c r="AT117" s="80">
        <f>IF(COUNTIF(J$20:J117,J117)=1,1,"-")</f>
        <v>1</v>
      </c>
      <c r="AU117" s="80" t="str">
        <f>IF(COUNTIF(K$20:K117,K117)=1,1,"-")</f>
        <v>-</v>
      </c>
      <c r="AV117" s="80">
        <f>IF(COUNTIF(I$20:I117,I117)=1,1,"-")</f>
        <v>1</v>
      </c>
      <c r="AW117" s="48" t="s">
        <v>241</v>
      </c>
      <c r="AZ117"/>
      <c r="BA117"/>
      <c r="BB117"/>
      <c r="BC117"/>
      <c r="BD117"/>
    </row>
    <row r="118" spans="1:56" ht="15.75" customHeight="1" x14ac:dyDescent="0.2">
      <c r="A118" s="93" t="s">
        <v>1798</v>
      </c>
      <c r="B118" s="95" t="s">
        <v>1952</v>
      </c>
      <c r="C118" s="94" t="s">
        <v>1953</v>
      </c>
      <c r="D118" s="94" t="s">
        <v>37</v>
      </c>
      <c r="E118" s="94" t="s">
        <v>37</v>
      </c>
      <c r="F118" s="94" t="s">
        <v>386</v>
      </c>
      <c r="G118" s="96" t="s">
        <v>694</v>
      </c>
      <c r="H118" s="96" t="s">
        <v>695</v>
      </c>
      <c r="I118" s="96" t="s">
        <v>37</v>
      </c>
      <c r="J118" s="96" t="s">
        <v>37</v>
      </c>
      <c r="K118" s="96" t="s">
        <v>386</v>
      </c>
      <c r="L118" s="65">
        <f>HLOOKUP(L$20,$S$18:$AW118,ROW($S118)-ROW($S$18)+1,FALSE)</f>
        <v>962</v>
      </c>
      <c r="M118" s="65">
        <f>HLOOKUP(M$20,$S$18:$AW118,ROW($S118)-ROW($S$18)+1,FALSE)</f>
        <v>863</v>
      </c>
      <c r="N118" s="66">
        <f t="shared" si="6"/>
        <v>-0.10291060291060294</v>
      </c>
      <c r="O118" s="31">
        <f>IF(ISERROR(SUMIF($B$21:$B$672,$B118,$M$21:$M$672)/SUMIF($B$21:$B$672,$B118,$L$21:$L$672)-1),"-",SUMIF($B$21:$B$672,$B118,$M$21:$M$672)/SUMIF($B$21:$B$672,$B118,$L$21:$L$672)-1)</f>
        <v>-0.10291060291060294</v>
      </c>
      <c r="P118" s="31">
        <f>IF(ISERROR(SUMIF($J$21:$J$672,$J118,$M$21:$M$672)/SUMIF($J$21:$J$672,$J118,$L$21:$L$672)-1),"-",SUMIF($J$21:$J$672,$J118,$M$21:$M$672)/SUMIF($J$21:$J$672,$J118,$L$21:$L$672)-1)</f>
        <v>-3.3437175493250315E-2</v>
      </c>
      <c r="Q118" s="31">
        <f>IF(ISERROR(SUMIF($K$21:$K$672,$K118,$M$21:$M$672)/SUMIF($K$21:$K$672,$K118,$L$21:$L$672)-1),"-",SUMIF($K$21:$K$672,$K118,$M$21:$M$672)/SUMIF($K$21:$K$672,$K118,$L$21:$L$672)-1)</f>
        <v>-6.9526650567419579E-2</v>
      </c>
      <c r="R118" s="31">
        <f>IF(ISERROR(SUMIF($I$21:$I$672,$I118,$M$21:$M$672)/SUMIF($I$21:$I$672,$I118,$L$21:$L$672)-1),"-",SUMIF($I$21:$I$672,$I118,$M$21:$M$672)/SUMIF($I$21:$I$672,$I118,$L$21:$L$672)-1)</f>
        <v>-3.3437175493250315E-2</v>
      </c>
      <c r="S118" s="46">
        <v>1026</v>
      </c>
      <c r="T118" s="46">
        <v>925</v>
      </c>
      <c r="U118" s="46">
        <v>937</v>
      </c>
      <c r="V118" s="46">
        <v>868</v>
      </c>
      <c r="W118" s="46">
        <v>922</v>
      </c>
      <c r="X118" s="46">
        <v>962</v>
      </c>
      <c r="Y118" s="46">
        <v>956</v>
      </c>
      <c r="Z118" s="46">
        <v>974</v>
      </c>
      <c r="AA118" s="46">
        <v>906</v>
      </c>
      <c r="AB118" s="46">
        <v>889</v>
      </c>
      <c r="AC118" s="46">
        <v>863</v>
      </c>
      <c r="AD118" s="46">
        <v>850</v>
      </c>
      <c r="AE118" s="46">
        <v>838</v>
      </c>
      <c r="AF118" s="46">
        <v>835</v>
      </c>
      <c r="AG118" s="46">
        <v>832</v>
      </c>
      <c r="AH118" s="46">
        <v>823</v>
      </c>
      <c r="AI118" s="46">
        <v>809</v>
      </c>
      <c r="AJ118" s="46">
        <v>784</v>
      </c>
      <c r="AK118" s="46">
        <v>777</v>
      </c>
      <c r="AL118" s="46">
        <v>773</v>
      </c>
      <c r="AM118" s="46">
        <v>779</v>
      </c>
      <c r="AN118" s="46">
        <v>798</v>
      </c>
      <c r="AO118" s="46">
        <v>809</v>
      </c>
      <c r="AP118" s="46">
        <v>828</v>
      </c>
      <c r="AQ118" s="46">
        <v>839</v>
      </c>
      <c r="AR118" s="47">
        <v>852</v>
      </c>
      <c r="AS118" s="80">
        <f>IF(COUNTIF(B$20:B118,B118)=1,1,"-")</f>
        <v>1</v>
      </c>
      <c r="AT118" s="80">
        <f>IF(COUNTIF(J$20:J118,J118)=1,1,"-")</f>
        <v>1</v>
      </c>
      <c r="AU118" s="80" t="str">
        <f>IF(COUNTIF(K$20:K118,K118)=1,1,"-")</f>
        <v>-</v>
      </c>
      <c r="AV118" s="80">
        <f>IF(COUNTIF(I$20:I118,I118)=1,1,"-")</f>
        <v>1</v>
      </c>
      <c r="AW118" s="48" t="s">
        <v>241</v>
      </c>
      <c r="AZ118"/>
      <c r="BA118"/>
      <c r="BB118"/>
      <c r="BC118"/>
      <c r="BD118"/>
    </row>
    <row r="119" spans="1:56" ht="15.75" customHeight="1" x14ac:dyDescent="0.2">
      <c r="A119" s="93" t="s">
        <v>1798</v>
      </c>
      <c r="B119" s="95" t="s">
        <v>1954</v>
      </c>
      <c r="C119" s="94" t="s">
        <v>1955</v>
      </c>
      <c r="D119" s="94" t="s">
        <v>37</v>
      </c>
      <c r="E119" s="94" t="s">
        <v>37</v>
      </c>
      <c r="F119" s="94" t="s">
        <v>386</v>
      </c>
      <c r="G119" s="96" t="s">
        <v>696</v>
      </c>
      <c r="H119" s="96" t="s">
        <v>697</v>
      </c>
      <c r="I119" s="96" t="s">
        <v>37</v>
      </c>
      <c r="J119" s="96" t="s">
        <v>37</v>
      </c>
      <c r="K119" s="96" t="s">
        <v>386</v>
      </c>
      <c r="L119" s="65">
        <f>HLOOKUP(L$20,$S$18:$AW119,ROW($S119)-ROW($S$18)+1,FALSE)</f>
        <v>1246</v>
      </c>
      <c r="M119" s="65">
        <f>HLOOKUP(M$20,$S$18:$AW119,ROW($S119)-ROW($S$18)+1,FALSE)</f>
        <v>1253</v>
      </c>
      <c r="N119" s="66">
        <f t="shared" si="6"/>
        <v>5.6179775280897903E-3</v>
      </c>
      <c r="O119" s="31">
        <f>IF(ISERROR(SUMIF($B$21:$B$672,$B119,$M$21:$M$672)/SUMIF($B$21:$B$672,$B119,$L$21:$L$672)-1),"-",SUMIF($B$21:$B$672,$B119,$M$21:$M$672)/SUMIF($B$21:$B$672,$B119,$L$21:$L$672)-1)</f>
        <v>5.6179775280897903E-3</v>
      </c>
      <c r="P119" s="31">
        <f>IF(ISERROR(SUMIF($J$21:$J$672,$J119,$M$21:$M$672)/SUMIF($J$21:$J$672,$J119,$L$21:$L$672)-1),"-",SUMIF($J$21:$J$672,$J119,$M$21:$M$672)/SUMIF($J$21:$J$672,$J119,$L$21:$L$672)-1)</f>
        <v>-3.3437175493250315E-2</v>
      </c>
      <c r="Q119" s="31">
        <f>IF(ISERROR(SUMIF($K$21:$K$672,$K119,$M$21:$M$672)/SUMIF($K$21:$K$672,$K119,$L$21:$L$672)-1),"-",SUMIF($K$21:$K$672,$K119,$M$21:$M$672)/SUMIF($K$21:$K$672,$K119,$L$21:$L$672)-1)</f>
        <v>-6.9526650567419579E-2</v>
      </c>
      <c r="R119" s="31">
        <f>IF(ISERROR(SUMIF($I$21:$I$672,$I119,$M$21:$M$672)/SUMIF($I$21:$I$672,$I119,$L$21:$L$672)-1),"-",SUMIF($I$21:$I$672,$I119,$M$21:$M$672)/SUMIF($I$21:$I$672,$I119,$L$21:$L$672)-1)</f>
        <v>-3.3437175493250315E-2</v>
      </c>
      <c r="S119" s="46">
        <v>1350</v>
      </c>
      <c r="T119" s="46">
        <v>1236</v>
      </c>
      <c r="U119" s="46">
        <v>1255</v>
      </c>
      <c r="V119" s="46">
        <v>1244</v>
      </c>
      <c r="W119" s="46">
        <v>1214</v>
      </c>
      <c r="X119" s="46">
        <v>1246</v>
      </c>
      <c r="Y119" s="46">
        <v>1293</v>
      </c>
      <c r="Z119" s="46">
        <v>1303</v>
      </c>
      <c r="AA119" s="46">
        <v>1264</v>
      </c>
      <c r="AB119" s="46">
        <v>1260</v>
      </c>
      <c r="AC119" s="46">
        <v>1253</v>
      </c>
      <c r="AD119" s="46">
        <v>1236</v>
      </c>
      <c r="AE119" s="46">
        <v>1219</v>
      </c>
      <c r="AF119" s="46">
        <v>1212</v>
      </c>
      <c r="AG119" s="46">
        <v>1197</v>
      </c>
      <c r="AH119" s="46">
        <v>1182</v>
      </c>
      <c r="AI119" s="46">
        <v>1176</v>
      </c>
      <c r="AJ119" s="46">
        <v>1162</v>
      </c>
      <c r="AK119" s="46">
        <v>1145</v>
      </c>
      <c r="AL119" s="46">
        <v>1136</v>
      </c>
      <c r="AM119" s="46">
        <v>1144</v>
      </c>
      <c r="AN119" s="46">
        <v>1159</v>
      </c>
      <c r="AO119" s="46">
        <v>1168</v>
      </c>
      <c r="AP119" s="46">
        <v>1194</v>
      </c>
      <c r="AQ119" s="46">
        <v>1211</v>
      </c>
      <c r="AR119" s="47">
        <v>1222</v>
      </c>
      <c r="AS119" s="80">
        <f>IF(COUNTIF(B$20:B119,B119)=1,1,"-")</f>
        <v>1</v>
      </c>
      <c r="AT119" s="80" t="str">
        <f>IF(COUNTIF(J$20:J119,J119)=1,1,"-")</f>
        <v>-</v>
      </c>
      <c r="AU119" s="80" t="str">
        <f>IF(COUNTIF(K$20:K119,K119)=1,1,"-")</f>
        <v>-</v>
      </c>
      <c r="AV119" s="80" t="str">
        <f>IF(COUNTIF(I$20:I119,I119)=1,1,"-")</f>
        <v>-</v>
      </c>
      <c r="AW119" s="48" t="s">
        <v>241</v>
      </c>
      <c r="AZ119"/>
      <c r="BA119"/>
      <c r="BB119"/>
      <c r="BC119"/>
      <c r="BD119"/>
    </row>
    <row r="120" spans="1:56" ht="15.75" customHeight="1" x14ac:dyDescent="0.2">
      <c r="A120" s="93" t="s">
        <v>1798</v>
      </c>
      <c r="B120" s="95" t="s">
        <v>1819</v>
      </c>
      <c r="C120" s="94" t="s">
        <v>1820</v>
      </c>
      <c r="D120" s="94" t="s">
        <v>205</v>
      </c>
      <c r="E120" s="94" t="s">
        <v>205</v>
      </c>
      <c r="F120" s="94" t="s">
        <v>386</v>
      </c>
      <c r="G120" s="96" t="s">
        <v>698</v>
      </c>
      <c r="H120" s="96" t="s">
        <v>699</v>
      </c>
      <c r="I120" s="96" t="s">
        <v>205</v>
      </c>
      <c r="J120" s="96" t="s">
        <v>205</v>
      </c>
      <c r="K120" s="96" t="s">
        <v>386</v>
      </c>
      <c r="L120" s="65">
        <f>HLOOKUP(L$20,$S$18:$AW120,ROW($S120)-ROW($S$18)+1,FALSE)</f>
        <v>2016</v>
      </c>
      <c r="M120" s="65">
        <f>HLOOKUP(M$20,$S$18:$AW120,ROW($S120)-ROW($S$18)+1,FALSE)</f>
        <v>1723</v>
      </c>
      <c r="N120" s="66">
        <f t="shared" si="6"/>
        <v>-0.14533730158730163</v>
      </c>
      <c r="O120" s="31">
        <f>IF(ISERROR(SUMIF($B$21:$B$672,$B120,$M$21:$M$672)/SUMIF($B$21:$B$672,$B120,$L$21:$L$672)-1),"-",SUMIF($B$21:$B$672,$B120,$M$21:$M$672)/SUMIF($B$21:$B$672,$B120,$L$21:$L$672)-1)</f>
        <v>-0.11852217443418178</v>
      </c>
      <c r="P120" s="31">
        <f>IF(ISERROR(SUMIF($J$21:$J$672,$J120,$M$21:$M$672)/SUMIF($J$21:$J$672,$J120,$L$21:$L$672)-1),"-",SUMIF($J$21:$J$672,$J120,$M$21:$M$672)/SUMIF($J$21:$J$672,$J120,$L$21:$L$672)-1)</f>
        <v>-0.14003828596672063</v>
      </c>
      <c r="Q120" s="31">
        <f>IF(ISERROR(SUMIF($K$21:$K$672,$K120,$M$21:$M$672)/SUMIF($K$21:$K$672,$K120,$L$21:$L$672)-1),"-",SUMIF($K$21:$K$672,$K120,$M$21:$M$672)/SUMIF($K$21:$K$672,$K120,$L$21:$L$672)-1)</f>
        <v>-6.9526650567419579E-2</v>
      </c>
      <c r="R120" s="31">
        <f>IF(ISERROR(SUMIF($I$21:$I$672,$I120,$M$21:$M$672)/SUMIF($I$21:$I$672,$I120,$L$21:$L$672)-1),"-",SUMIF($I$21:$I$672,$I120,$M$21:$M$672)/SUMIF($I$21:$I$672,$I120,$L$21:$L$672)-1)</f>
        <v>-0.14003828596672063</v>
      </c>
      <c r="S120" s="46">
        <v>1532</v>
      </c>
      <c r="T120" s="46">
        <v>1660</v>
      </c>
      <c r="U120" s="46">
        <v>1748</v>
      </c>
      <c r="V120" s="46">
        <v>1825</v>
      </c>
      <c r="W120" s="46">
        <v>1916</v>
      </c>
      <c r="X120" s="46">
        <v>2016</v>
      </c>
      <c r="Y120" s="46">
        <v>1997</v>
      </c>
      <c r="Z120" s="46">
        <v>1943</v>
      </c>
      <c r="AA120" s="46">
        <v>1868</v>
      </c>
      <c r="AB120" s="46">
        <v>1792</v>
      </c>
      <c r="AC120" s="46">
        <v>1723</v>
      </c>
      <c r="AD120" s="46">
        <v>1670</v>
      </c>
      <c r="AE120" s="46">
        <v>1627</v>
      </c>
      <c r="AF120" s="46">
        <v>1588</v>
      </c>
      <c r="AG120" s="46">
        <v>1551</v>
      </c>
      <c r="AH120" s="46">
        <v>1504</v>
      </c>
      <c r="AI120" s="46">
        <v>1471</v>
      </c>
      <c r="AJ120" s="46">
        <v>1445</v>
      </c>
      <c r="AK120" s="46">
        <v>1413</v>
      </c>
      <c r="AL120" s="46">
        <v>1388</v>
      </c>
      <c r="AM120" s="46">
        <v>1391</v>
      </c>
      <c r="AN120" s="46">
        <v>1394</v>
      </c>
      <c r="AO120" s="46">
        <v>1398</v>
      </c>
      <c r="AP120" s="46">
        <v>1411</v>
      </c>
      <c r="AQ120" s="46">
        <v>1431</v>
      </c>
      <c r="AR120" s="47">
        <v>1446</v>
      </c>
      <c r="AS120" s="80" t="str">
        <f>IF(COUNTIF(B$20:B120,B120)=1,1,"-")</f>
        <v>-</v>
      </c>
      <c r="AT120" s="80">
        <f>IF(COUNTIF(J$20:J120,J120)=1,1,"-")</f>
        <v>1</v>
      </c>
      <c r="AU120" s="80" t="str">
        <f>IF(COUNTIF(K$20:K120,K120)=1,1,"-")</f>
        <v>-</v>
      </c>
      <c r="AV120" s="80">
        <f>IF(COUNTIF(I$20:I120,I120)=1,1,"-")</f>
        <v>1</v>
      </c>
      <c r="AW120" s="48" t="s">
        <v>241</v>
      </c>
      <c r="AZ120"/>
      <c r="BA120"/>
      <c r="BB120"/>
      <c r="BC120"/>
      <c r="BD120"/>
    </row>
    <row r="121" spans="1:56" ht="15.75" customHeight="1" x14ac:dyDescent="0.2">
      <c r="A121" s="93" t="s">
        <v>1798</v>
      </c>
      <c r="B121" s="95" t="s">
        <v>1913</v>
      </c>
      <c r="C121" s="94" t="s">
        <v>1914</v>
      </c>
      <c r="D121" s="94" t="s">
        <v>187</v>
      </c>
      <c r="E121" s="94" t="s">
        <v>187</v>
      </c>
      <c r="F121" s="94" t="s">
        <v>386</v>
      </c>
      <c r="G121" s="96" t="s">
        <v>700</v>
      </c>
      <c r="H121" s="96" t="s">
        <v>701</v>
      </c>
      <c r="I121" s="96" t="s">
        <v>187</v>
      </c>
      <c r="J121" s="96" t="s">
        <v>187</v>
      </c>
      <c r="K121" s="96" t="s">
        <v>386</v>
      </c>
      <c r="L121" s="65">
        <f>HLOOKUP(L$20,$S$18:$AW121,ROW($S121)-ROW($S$18)+1,FALSE)</f>
        <v>145</v>
      </c>
      <c r="M121" s="65">
        <f>HLOOKUP(M$20,$S$18:$AW121,ROW($S121)-ROW($S$18)+1,FALSE)</f>
        <v>133</v>
      </c>
      <c r="N121" s="66">
        <f t="shared" si="6"/>
        <v>-8.2758620689655227E-2</v>
      </c>
      <c r="O121" s="31">
        <f>IF(ISERROR(SUMIF($B$21:$B$672,$B121,$M$21:$M$672)/SUMIF($B$21:$B$672,$B121,$L$21:$L$672)-1),"-",SUMIF($B$21:$B$672,$B121,$M$21:$M$672)/SUMIF($B$21:$B$672,$B121,$L$21:$L$672)-1)</f>
        <v>-6.5913370998116783E-2</v>
      </c>
      <c r="P121" s="31">
        <f>IF(ISERROR(SUMIF($J$21:$J$672,$J121,$M$21:$M$672)/SUMIF($J$21:$J$672,$J121,$L$21:$L$672)-1),"-",SUMIF($J$21:$J$672,$J121,$M$21:$M$672)/SUMIF($J$21:$J$672,$J121,$L$21:$L$672)-1)</f>
        <v>-3.9106145251396662E-2</v>
      </c>
      <c r="Q121" s="31">
        <f>IF(ISERROR(SUMIF($K$21:$K$672,$K121,$M$21:$M$672)/SUMIF($K$21:$K$672,$K121,$L$21:$L$672)-1),"-",SUMIF($K$21:$K$672,$K121,$M$21:$M$672)/SUMIF($K$21:$K$672,$K121,$L$21:$L$672)-1)</f>
        <v>-6.9526650567419579E-2</v>
      </c>
      <c r="R121" s="31">
        <f>IF(ISERROR(SUMIF($I$21:$I$672,$I121,$M$21:$M$672)/SUMIF($I$21:$I$672,$I121,$L$21:$L$672)-1),"-",SUMIF($I$21:$I$672,$I121,$M$21:$M$672)/SUMIF($I$21:$I$672,$I121,$L$21:$L$672)-1)</f>
        <v>-3.9106145251396662E-2</v>
      </c>
      <c r="S121" s="46">
        <v>628</v>
      </c>
      <c r="T121" s="46">
        <v>311</v>
      </c>
      <c r="U121" s="46">
        <v>115</v>
      </c>
      <c r="V121" s="46">
        <v>129</v>
      </c>
      <c r="W121" s="46">
        <v>128</v>
      </c>
      <c r="X121" s="46">
        <v>145</v>
      </c>
      <c r="Y121" s="46">
        <v>149</v>
      </c>
      <c r="Z121" s="46">
        <v>146</v>
      </c>
      <c r="AA121" s="46">
        <v>140</v>
      </c>
      <c r="AB121" s="46">
        <v>137</v>
      </c>
      <c r="AC121" s="46">
        <v>133</v>
      </c>
      <c r="AD121" s="46">
        <v>130</v>
      </c>
      <c r="AE121" s="46">
        <v>128</v>
      </c>
      <c r="AF121" s="46">
        <v>126</v>
      </c>
      <c r="AG121" s="46">
        <v>125</v>
      </c>
      <c r="AH121" s="46">
        <v>124</v>
      </c>
      <c r="AI121" s="46">
        <v>124</v>
      </c>
      <c r="AJ121" s="46">
        <v>123</v>
      </c>
      <c r="AK121" s="46">
        <v>123</v>
      </c>
      <c r="AL121" s="46">
        <v>124</v>
      </c>
      <c r="AM121" s="46">
        <v>125</v>
      </c>
      <c r="AN121" s="46">
        <v>128</v>
      </c>
      <c r="AO121" s="46">
        <v>130</v>
      </c>
      <c r="AP121" s="46">
        <v>132</v>
      </c>
      <c r="AQ121" s="46">
        <v>134</v>
      </c>
      <c r="AR121" s="47">
        <v>137</v>
      </c>
      <c r="AS121" s="80" t="str">
        <f>IF(COUNTIF(B$20:B121,B121)=1,1,"-")</f>
        <v>-</v>
      </c>
      <c r="AT121" s="80" t="str">
        <f>IF(COUNTIF(J$20:J121,J121)=1,1,"-")</f>
        <v>-</v>
      </c>
      <c r="AU121" s="80" t="str">
        <f>IF(COUNTIF(K$20:K121,K121)=1,1,"-")</f>
        <v>-</v>
      </c>
      <c r="AV121" s="80" t="str">
        <f>IF(COUNTIF(I$20:I121,I121)=1,1,"-")</f>
        <v>-</v>
      </c>
      <c r="AW121" s="48" t="s">
        <v>241</v>
      </c>
      <c r="AZ121"/>
      <c r="BA121"/>
      <c r="BB121"/>
      <c r="BC121"/>
      <c r="BD121"/>
    </row>
    <row r="122" spans="1:56" ht="15.75" customHeight="1" x14ac:dyDescent="0.2">
      <c r="A122" s="93" t="s">
        <v>1798</v>
      </c>
      <c r="B122" s="95" t="s">
        <v>1956</v>
      </c>
      <c r="C122" s="94" t="s">
        <v>1957</v>
      </c>
      <c r="D122" s="94" t="s">
        <v>62</v>
      </c>
      <c r="E122" s="94" t="s">
        <v>62</v>
      </c>
      <c r="F122" s="94" t="s">
        <v>389</v>
      </c>
      <c r="G122" s="96" t="s">
        <v>702</v>
      </c>
      <c r="H122" s="96" t="s">
        <v>703</v>
      </c>
      <c r="I122" s="96" t="s">
        <v>63</v>
      </c>
      <c r="J122" s="96" t="s">
        <v>63</v>
      </c>
      <c r="K122" s="96" t="s">
        <v>389</v>
      </c>
      <c r="L122" s="65">
        <f>HLOOKUP(L$20,$S$18:$AW122,ROW($S122)-ROW($S$18)+1,FALSE)</f>
        <v>2079</v>
      </c>
      <c r="M122" s="65">
        <f>HLOOKUP(M$20,$S$18:$AW122,ROW($S122)-ROW($S$18)+1,FALSE)</f>
        <v>1899</v>
      </c>
      <c r="N122" s="66">
        <f t="shared" si="6"/>
        <v>-8.6580086580086535E-2</v>
      </c>
      <c r="O122" s="31">
        <f>IF(ISERROR(SUMIF($B$21:$B$672,$B122,$M$21:$M$672)/SUMIF($B$21:$B$672,$B122,$L$21:$L$672)-1),"-",SUMIF($B$21:$B$672,$B122,$M$21:$M$672)/SUMIF($B$21:$B$672,$B122,$L$21:$L$672)-1)</f>
        <v>-6.9290712468193405E-2</v>
      </c>
      <c r="P122" s="31">
        <f>IF(ISERROR(SUMIF($J$21:$J$672,$J122,$M$21:$M$672)/SUMIF($J$21:$J$672,$J122,$L$21:$L$672)-1),"-",SUMIF($J$21:$J$672,$J122,$M$21:$M$672)/SUMIF($J$21:$J$672,$J122,$L$21:$L$672)-1)</f>
        <v>-0.11321007502679525</v>
      </c>
      <c r="Q122" s="31">
        <f>IF(ISERROR(SUMIF($K$21:$K$672,$K122,$M$21:$M$672)/SUMIF($K$21:$K$672,$K122,$L$21:$L$672)-1),"-",SUMIF($K$21:$K$672,$K122,$M$21:$M$672)/SUMIF($K$21:$K$672,$K122,$L$21:$L$672)-1)</f>
        <v>-7.8231982896267982E-2</v>
      </c>
      <c r="R122" s="31">
        <f>IF(ISERROR(SUMIF($I$21:$I$672,$I122,$M$21:$M$672)/SUMIF($I$21:$I$672,$I122,$L$21:$L$672)-1),"-",SUMIF($I$21:$I$672,$I122,$M$21:$M$672)/SUMIF($I$21:$I$672,$I122,$L$21:$L$672)-1)</f>
        <v>-0.11504965622612684</v>
      </c>
      <c r="S122" s="46">
        <v>1866</v>
      </c>
      <c r="T122" s="46">
        <v>1910</v>
      </c>
      <c r="U122" s="46">
        <v>1936</v>
      </c>
      <c r="V122" s="46">
        <v>1994</v>
      </c>
      <c r="W122" s="46">
        <v>2019</v>
      </c>
      <c r="X122" s="46">
        <v>2079</v>
      </c>
      <c r="Y122" s="46">
        <v>2109</v>
      </c>
      <c r="Z122" s="46">
        <v>2104</v>
      </c>
      <c r="AA122" s="46">
        <v>2065</v>
      </c>
      <c r="AB122" s="46">
        <v>1971</v>
      </c>
      <c r="AC122" s="46">
        <v>1899</v>
      </c>
      <c r="AD122" s="46">
        <v>1852</v>
      </c>
      <c r="AE122" s="46">
        <v>1824</v>
      </c>
      <c r="AF122" s="46">
        <v>1822</v>
      </c>
      <c r="AG122" s="46">
        <v>1819</v>
      </c>
      <c r="AH122" s="46">
        <v>1794</v>
      </c>
      <c r="AI122" s="46">
        <v>1770</v>
      </c>
      <c r="AJ122" s="46">
        <v>1747</v>
      </c>
      <c r="AK122" s="46">
        <v>1734</v>
      </c>
      <c r="AL122" s="46">
        <v>1727</v>
      </c>
      <c r="AM122" s="46">
        <v>1736</v>
      </c>
      <c r="AN122" s="46">
        <v>1758</v>
      </c>
      <c r="AO122" s="46">
        <v>1781</v>
      </c>
      <c r="AP122" s="46">
        <v>1798</v>
      </c>
      <c r="AQ122" s="46">
        <v>1818</v>
      </c>
      <c r="AR122" s="47">
        <v>1839</v>
      </c>
      <c r="AS122" s="80">
        <f>IF(COUNTIF(B$20:B122,B122)=1,1,"-")</f>
        <v>1</v>
      </c>
      <c r="AT122" s="80">
        <f>IF(COUNTIF(J$20:J122,J122)=1,1,"-")</f>
        <v>1</v>
      </c>
      <c r="AU122" s="80" t="str">
        <f>IF(COUNTIF(K$20:K122,K122)=1,1,"-")</f>
        <v>-</v>
      </c>
      <c r="AV122" s="80">
        <f>IF(COUNTIF(I$20:I122,I122)=1,1,"-")</f>
        <v>1</v>
      </c>
      <c r="AW122" s="48" t="s">
        <v>241</v>
      </c>
      <c r="AZ122"/>
      <c r="BA122"/>
      <c r="BB122"/>
      <c r="BC122"/>
      <c r="BD122"/>
    </row>
    <row r="123" spans="1:56" ht="15.75" customHeight="1" x14ac:dyDescent="0.2">
      <c r="A123" s="93" t="s">
        <v>1798</v>
      </c>
      <c r="B123" s="95" t="s">
        <v>1958</v>
      </c>
      <c r="C123" s="94" t="s">
        <v>1959</v>
      </c>
      <c r="D123" s="94" t="s">
        <v>305</v>
      </c>
      <c r="E123" s="94" t="s">
        <v>93</v>
      </c>
      <c r="F123" s="94" t="s">
        <v>389</v>
      </c>
      <c r="G123" s="96" t="s">
        <v>704</v>
      </c>
      <c r="H123" s="96" t="s">
        <v>705</v>
      </c>
      <c r="I123" s="96" t="s">
        <v>305</v>
      </c>
      <c r="J123" s="96" t="s">
        <v>93</v>
      </c>
      <c r="K123" s="96" t="s">
        <v>389</v>
      </c>
      <c r="L123" s="65">
        <f>HLOOKUP(L$20,$S$18:$AW123,ROW($S123)-ROW($S$18)+1,FALSE)</f>
        <v>1420</v>
      </c>
      <c r="M123" s="65">
        <f>HLOOKUP(M$20,$S$18:$AW123,ROW($S123)-ROW($S$18)+1,FALSE)</f>
        <v>1338</v>
      </c>
      <c r="N123" s="66">
        <f t="shared" si="6"/>
        <v>-5.7746478873239471E-2</v>
      </c>
      <c r="O123" s="31">
        <f>IF(ISERROR(SUMIF($B$21:$B$672,$B123,$M$21:$M$672)/SUMIF($B$21:$B$672,$B123,$L$21:$L$672)-1),"-",SUMIF($B$21:$B$672,$B123,$M$21:$M$672)/SUMIF($B$21:$B$672,$B123,$L$21:$L$672)-1)</f>
        <v>-5.7746478873239471E-2</v>
      </c>
      <c r="P123" s="31">
        <f>IF(ISERROR(SUMIF($J$21:$J$672,$J123,$M$21:$M$672)/SUMIF($J$21:$J$672,$J123,$L$21:$L$672)-1),"-",SUMIF($J$21:$J$672,$J123,$M$21:$M$672)/SUMIF($J$21:$J$672,$J123,$L$21:$L$672)-1)</f>
        <v>-7.434154630416312E-2</v>
      </c>
      <c r="Q123" s="31">
        <f>IF(ISERROR(SUMIF($K$21:$K$672,$K123,$M$21:$M$672)/SUMIF($K$21:$K$672,$K123,$L$21:$L$672)-1),"-",SUMIF($K$21:$K$672,$K123,$M$21:$M$672)/SUMIF($K$21:$K$672,$K123,$L$21:$L$672)-1)</f>
        <v>-7.8231982896267982E-2</v>
      </c>
      <c r="R123" s="31">
        <f>IF(ISERROR(SUMIF($I$21:$I$672,$I123,$M$21:$M$672)/SUMIF($I$21:$I$672,$I123,$L$21:$L$672)-1),"-",SUMIF($I$21:$I$672,$I123,$M$21:$M$672)/SUMIF($I$21:$I$672,$I123,$L$21:$L$672)-1)</f>
        <v>-7.434154630416312E-2</v>
      </c>
      <c r="S123" s="46">
        <v>1512</v>
      </c>
      <c r="T123" s="46">
        <v>1484</v>
      </c>
      <c r="U123" s="46">
        <v>1436</v>
      </c>
      <c r="V123" s="46">
        <v>1411</v>
      </c>
      <c r="W123" s="46">
        <v>1426</v>
      </c>
      <c r="X123" s="46">
        <v>1420</v>
      </c>
      <c r="Y123" s="46">
        <v>1432</v>
      </c>
      <c r="Z123" s="46">
        <v>1427</v>
      </c>
      <c r="AA123" s="46">
        <v>1410</v>
      </c>
      <c r="AB123" s="46">
        <v>1367</v>
      </c>
      <c r="AC123" s="46">
        <v>1338</v>
      </c>
      <c r="AD123" s="46">
        <v>1331</v>
      </c>
      <c r="AE123" s="46">
        <v>1323</v>
      </c>
      <c r="AF123" s="46">
        <v>1324</v>
      </c>
      <c r="AG123" s="46">
        <v>1314</v>
      </c>
      <c r="AH123" s="46">
        <v>1302</v>
      </c>
      <c r="AI123" s="46">
        <v>1291</v>
      </c>
      <c r="AJ123" s="46">
        <v>1279</v>
      </c>
      <c r="AK123" s="46">
        <v>1259</v>
      </c>
      <c r="AL123" s="46">
        <v>1246</v>
      </c>
      <c r="AM123" s="46">
        <v>1243</v>
      </c>
      <c r="AN123" s="46">
        <v>1244</v>
      </c>
      <c r="AO123" s="46">
        <v>1262</v>
      </c>
      <c r="AP123" s="46">
        <v>1292</v>
      </c>
      <c r="AQ123" s="46">
        <v>1308</v>
      </c>
      <c r="AR123" s="47">
        <v>1320</v>
      </c>
      <c r="AS123" s="80">
        <f>IF(COUNTIF(B$20:B123,B123)=1,1,"-")</f>
        <v>1</v>
      </c>
      <c r="AT123" s="80">
        <f>IF(COUNTIF(J$20:J123,J123)=1,1,"-")</f>
        <v>1</v>
      </c>
      <c r="AU123" s="80" t="str">
        <f>IF(COUNTIF(K$20:K123,K123)=1,1,"-")</f>
        <v>-</v>
      </c>
      <c r="AV123" s="80">
        <f>IF(COUNTIF(I$20:I123,I123)=1,1,"-")</f>
        <v>1</v>
      </c>
      <c r="AW123" s="48" t="s">
        <v>241</v>
      </c>
      <c r="AZ123"/>
      <c r="BA123"/>
      <c r="BB123"/>
      <c r="BC123"/>
      <c r="BD123"/>
    </row>
    <row r="124" spans="1:56" ht="15.75" customHeight="1" x14ac:dyDescent="0.2">
      <c r="A124" s="93" t="s">
        <v>1798</v>
      </c>
      <c r="B124" s="95" t="s">
        <v>440</v>
      </c>
      <c r="C124" s="94" t="s">
        <v>42</v>
      </c>
      <c r="D124" s="94" t="s">
        <v>297</v>
      </c>
      <c r="E124" s="94" t="s">
        <v>44</v>
      </c>
      <c r="F124" s="94" t="s">
        <v>384</v>
      </c>
      <c r="G124" s="96" t="s">
        <v>706</v>
      </c>
      <c r="H124" s="96" t="s">
        <v>707</v>
      </c>
      <c r="I124" s="96" t="s">
        <v>297</v>
      </c>
      <c r="J124" s="96" t="s">
        <v>44</v>
      </c>
      <c r="K124" s="96" t="s">
        <v>384</v>
      </c>
      <c r="L124" s="65">
        <f>HLOOKUP(L$20,$S$18:$AW124,ROW($S124)-ROW($S$18)+1,FALSE)</f>
        <v>1128</v>
      </c>
      <c r="M124" s="65">
        <f>HLOOKUP(M$20,$S$18:$AW124,ROW($S124)-ROW($S$18)+1,FALSE)</f>
        <v>1250</v>
      </c>
      <c r="N124" s="66">
        <f t="shared" si="6"/>
        <v>0.10815602836879434</v>
      </c>
      <c r="O124" s="31">
        <f>IF(ISERROR(SUMIF($B$21:$B$672,$B124,$M$21:$M$672)/SUMIF($B$21:$B$672,$B124,$L$21:$L$672)-1),"-",SUMIF($B$21:$B$672,$B124,$M$21:$M$672)/SUMIF($B$21:$B$672,$B124,$L$21:$L$672)-1)</f>
        <v>-3.5595633602277799E-3</v>
      </c>
      <c r="P124" s="31">
        <f>IF(ISERROR(SUMIF($J$21:$J$672,$J124,$M$21:$M$672)/SUMIF($J$21:$J$672,$J124,$L$21:$L$672)-1),"-",SUMIF($J$21:$J$672,$J124,$M$21:$M$672)/SUMIF($J$21:$J$672,$J124,$L$21:$L$672)-1)</f>
        <v>1.7723999829576842E-2</v>
      </c>
      <c r="Q124" s="31">
        <f>IF(ISERROR(SUMIF($K$21:$K$672,$K124,$M$21:$M$672)/SUMIF($K$21:$K$672,$K124,$L$21:$L$672)-1),"-",SUMIF($K$21:$K$672,$K124,$M$21:$M$672)/SUMIF($K$21:$K$672,$K124,$L$21:$L$672)-1)</f>
        <v>-2.2365450582957913E-2</v>
      </c>
      <c r="R124" s="31">
        <f>IF(ISERROR(SUMIF($I$21:$I$672,$I124,$M$21:$M$672)/SUMIF($I$21:$I$672,$I124,$L$21:$L$672)-1),"-",SUMIF($I$21:$I$672,$I124,$M$21:$M$672)/SUMIF($I$21:$I$672,$I124,$L$21:$L$672)-1)</f>
        <v>1.7723999829576842E-2</v>
      </c>
      <c r="S124" s="46">
        <v>855</v>
      </c>
      <c r="T124" s="46">
        <v>840</v>
      </c>
      <c r="U124" s="46">
        <v>813</v>
      </c>
      <c r="V124" s="46">
        <v>924</v>
      </c>
      <c r="W124" s="46">
        <v>1031</v>
      </c>
      <c r="X124" s="46">
        <v>1128</v>
      </c>
      <c r="Y124" s="46">
        <v>1231</v>
      </c>
      <c r="Z124" s="46">
        <v>1276</v>
      </c>
      <c r="AA124" s="46">
        <v>1274</v>
      </c>
      <c r="AB124" s="46">
        <v>1253</v>
      </c>
      <c r="AC124" s="46">
        <v>1250</v>
      </c>
      <c r="AD124" s="46">
        <v>1251</v>
      </c>
      <c r="AE124" s="46">
        <v>1264</v>
      </c>
      <c r="AF124" s="46">
        <v>1278</v>
      </c>
      <c r="AG124" s="46">
        <v>1299</v>
      </c>
      <c r="AH124" s="46">
        <v>1301</v>
      </c>
      <c r="AI124" s="46">
        <v>1302</v>
      </c>
      <c r="AJ124" s="46">
        <v>1300</v>
      </c>
      <c r="AK124" s="46">
        <v>1293</v>
      </c>
      <c r="AL124" s="46">
        <v>1303</v>
      </c>
      <c r="AM124" s="46">
        <v>1309</v>
      </c>
      <c r="AN124" s="46">
        <v>1325</v>
      </c>
      <c r="AO124" s="46">
        <v>1338</v>
      </c>
      <c r="AP124" s="46">
        <v>1359</v>
      </c>
      <c r="AQ124" s="46">
        <v>1387</v>
      </c>
      <c r="AR124" s="47">
        <v>1411</v>
      </c>
      <c r="AS124" s="80" t="str">
        <f>IF(COUNTIF(B$20:B124,B124)=1,1,"-")</f>
        <v>-</v>
      </c>
      <c r="AT124" s="80" t="str">
        <f>IF(COUNTIF(J$20:J124,J124)=1,1,"-")</f>
        <v>-</v>
      </c>
      <c r="AU124" s="80" t="str">
        <f>IF(COUNTIF(K$20:K124,K124)=1,1,"-")</f>
        <v>-</v>
      </c>
      <c r="AV124" s="80" t="str">
        <f>IF(COUNTIF(I$20:I124,I124)=1,1,"-")</f>
        <v>-</v>
      </c>
      <c r="AW124" s="48" t="s">
        <v>241</v>
      </c>
      <c r="AZ124"/>
      <c r="BA124"/>
      <c r="BB124"/>
      <c r="BC124"/>
      <c r="BD124"/>
    </row>
    <row r="125" spans="1:56" ht="15.75" customHeight="1" x14ac:dyDescent="0.2">
      <c r="A125" s="93" t="s">
        <v>1798</v>
      </c>
      <c r="B125" s="95" t="s">
        <v>1960</v>
      </c>
      <c r="C125" s="94" t="s">
        <v>1961</v>
      </c>
      <c r="D125" s="94" t="s">
        <v>294</v>
      </c>
      <c r="E125" s="94" t="s">
        <v>192</v>
      </c>
      <c r="F125" s="94" t="s">
        <v>391</v>
      </c>
      <c r="G125" s="96" t="s">
        <v>708</v>
      </c>
      <c r="H125" s="96" t="s">
        <v>709</v>
      </c>
      <c r="I125" s="96" t="s">
        <v>294</v>
      </c>
      <c r="J125" s="96" t="s">
        <v>192</v>
      </c>
      <c r="K125" s="96" t="s">
        <v>391</v>
      </c>
      <c r="L125" s="65">
        <f>HLOOKUP(L$20,$S$18:$AW125,ROW($S125)-ROW($S$18)+1,FALSE)</f>
        <v>1006</v>
      </c>
      <c r="M125" s="65">
        <f>HLOOKUP(M$20,$S$18:$AW125,ROW($S125)-ROW($S$18)+1,FALSE)</f>
        <v>941</v>
      </c>
      <c r="N125" s="66">
        <f t="shared" si="6"/>
        <v>-6.4612326043737567E-2</v>
      </c>
      <c r="O125" s="31">
        <f>IF(ISERROR(SUMIF($B$21:$B$672,$B125,$M$21:$M$672)/SUMIF($B$21:$B$672,$B125,$L$21:$L$672)-1),"-",SUMIF($B$21:$B$672,$B125,$M$21:$M$672)/SUMIF($B$21:$B$672,$B125,$L$21:$L$672)-1)</f>
        <v>-6.4612326043737567E-2</v>
      </c>
      <c r="P125" s="31">
        <f>IF(ISERROR(SUMIF($J$21:$J$672,$J125,$M$21:$M$672)/SUMIF($J$21:$J$672,$J125,$L$21:$L$672)-1),"-",SUMIF($J$21:$J$672,$J125,$M$21:$M$672)/SUMIF($J$21:$J$672,$J125,$L$21:$L$672)-1)</f>
        <v>-5.5183946488294278E-2</v>
      </c>
      <c r="Q125" s="31">
        <f>IF(ISERROR(SUMIF($K$21:$K$672,$K125,$M$21:$M$672)/SUMIF($K$21:$K$672,$K125,$L$21:$L$672)-1),"-",SUMIF($K$21:$K$672,$K125,$M$21:$M$672)/SUMIF($K$21:$K$672,$K125,$L$21:$L$672)-1)</f>
        <v>-3.0916047319583084E-2</v>
      </c>
      <c r="R125" s="31">
        <f>IF(ISERROR(SUMIF($I$21:$I$672,$I125,$M$21:$M$672)/SUMIF($I$21:$I$672,$I125,$L$21:$L$672)-1),"-",SUMIF($I$21:$I$672,$I125,$M$21:$M$672)/SUMIF($I$21:$I$672,$I125,$L$21:$L$672)-1)</f>
        <v>-6.4612326043737567E-2</v>
      </c>
      <c r="S125" s="46">
        <v>732</v>
      </c>
      <c r="T125" s="46">
        <v>792</v>
      </c>
      <c r="U125" s="46">
        <v>894</v>
      </c>
      <c r="V125" s="46">
        <v>965</v>
      </c>
      <c r="W125" s="46">
        <v>1016</v>
      </c>
      <c r="X125" s="46">
        <v>1006</v>
      </c>
      <c r="Y125" s="46">
        <v>978</v>
      </c>
      <c r="Z125" s="46">
        <v>986</v>
      </c>
      <c r="AA125" s="46">
        <v>981</v>
      </c>
      <c r="AB125" s="46">
        <v>958</v>
      </c>
      <c r="AC125" s="46">
        <v>941</v>
      </c>
      <c r="AD125" s="46">
        <v>948</v>
      </c>
      <c r="AE125" s="46">
        <v>956</v>
      </c>
      <c r="AF125" s="46">
        <v>956</v>
      </c>
      <c r="AG125" s="46">
        <v>950</v>
      </c>
      <c r="AH125" s="46">
        <v>935</v>
      </c>
      <c r="AI125" s="46">
        <v>919</v>
      </c>
      <c r="AJ125" s="46">
        <v>905</v>
      </c>
      <c r="AK125" s="46">
        <v>891</v>
      </c>
      <c r="AL125" s="46">
        <v>885</v>
      </c>
      <c r="AM125" s="46">
        <v>880</v>
      </c>
      <c r="AN125" s="46">
        <v>888</v>
      </c>
      <c r="AO125" s="46">
        <v>899</v>
      </c>
      <c r="AP125" s="46">
        <v>909</v>
      </c>
      <c r="AQ125" s="46">
        <v>911</v>
      </c>
      <c r="AR125" s="47">
        <v>921</v>
      </c>
      <c r="AS125" s="80">
        <f>IF(COUNTIF(B$20:B125,B125)=1,1,"-")</f>
        <v>1</v>
      </c>
      <c r="AT125" s="80">
        <f>IF(COUNTIF(J$20:J125,J125)=1,1,"-")</f>
        <v>1</v>
      </c>
      <c r="AU125" s="80" t="str">
        <f>IF(COUNTIF(K$20:K125,K125)=1,1,"-")</f>
        <v>-</v>
      </c>
      <c r="AV125" s="80">
        <f>IF(COUNTIF(I$20:I125,I125)=1,1,"-")</f>
        <v>1</v>
      </c>
      <c r="AW125" s="48" t="s">
        <v>241</v>
      </c>
      <c r="AZ125"/>
      <c r="BA125"/>
      <c r="BB125"/>
      <c r="BC125"/>
      <c r="BD125"/>
    </row>
    <row r="126" spans="1:56" ht="15.75" customHeight="1" x14ac:dyDescent="0.2">
      <c r="A126" s="93" t="s">
        <v>1798</v>
      </c>
      <c r="B126" s="95" t="s">
        <v>453</v>
      </c>
      <c r="C126" s="94" t="s">
        <v>250</v>
      </c>
      <c r="D126" s="94" t="s">
        <v>213</v>
      </c>
      <c r="E126" s="94" t="s">
        <v>213</v>
      </c>
      <c r="F126" s="94" t="s">
        <v>384</v>
      </c>
      <c r="G126" s="96" t="s">
        <v>710</v>
      </c>
      <c r="H126" s="96" t="s">
        <v>711</v>
      </c>
      <c r="I126" s="96" t="s">
        <v>213</v>
      </c>
      <c r="J126" s="96" t="s">
        <v>213</v>
      </c>
      <c r="K126" s="96" t="s">
        <v>384</v>
      </c>
      <c r="L126" s="65">
        <f>HLOOKUP(L$20,$S$18:$AW126,ROW($S126)-ROW($S$18)+1,FALSE)</f>
        <v>2058</v>
      </c>
      <c r="M126" s="65">
        <f>HLOOKUP(M$20,$S$18:$AW126,ROW($S126)-ROW($S$18)+1,FALSE)</f>
        <v>2393</v>
      </c>
      <c r="N126" s="66">
        <f t="shared" si="6"/>
        <v>0.16277939747327497</v>
      </c>
      <c r="O126" s="31">
        <f>IF(ISERROR(SUMIF($B$21:$B$672,$B126,$M$21:$M$672)/SUMIF($B$21:$B$672,$B126,$L$21:$L$672)-1),"-",SUMIF($B$21:$B$672,$B126,$M$21:$M$672)/SUMIF($B$21:$B$672,$B126,$L$21:$L$672)-1)</f>
        <v>5.9276206322795399E-2</v>
      </c>
      <c r="P126" s="31">
        <f>IF(ISERROR(SUMIF($J$21:$J$672,$J126,$M$21:$M$672)/SUMIF($J$21:$J$672,$J126,$L$21:$L$672)-1),"-",SUMIF($J$21:$J$672,$J126,$M$21:$M$672)/SUMIF($J$21:$J$672,$J126,$L$21:$L$672)-1)</f>
        <v>8.5347657415696832E-2</v>
      </c>
      <c r="Q126" s="31">
        <f>IF(ISERROR(SUMIF($K$21:$K$672,$K126,$M$21:$M$672)/SUMIF($K$21:$K$672,$K126,$L$21:$L$672)-1),"-",SUMIF($K$21:$K$672,$K126,$M$21:$M$672)/SUMIF($K$21:$K$672,$K126,$L$21:$L$672)-1)</f>
        <v>-2.2365450582957913E-2</v>
      </c>
      <c r="R126" s="31">
        <f>IF(ISERROR(SUMIF($I$21:$I$672,$I126,$M$21:$M$672)/SUMIF($I$21:$I$672,$I126,$L$21:$L$672)-1),"-",SUMIF($I$21:$I$672,$I126,$M$21:$M$672)/SUMIF($I$21:$I$672,$I126,$L$21:$L$672)-1)</f>
        <v>8.5347657415696832E-2</v>
      </c>
      <c r="S126" s="46">
        <v>1685</v>
      </c>
      <c r="T126" s="46">
        <v>1747</v>
      </c>
      <c r="U126" s="46">
        <v>1698</v>
      </c>
      <c r="V126" s="46">
        <v>1752</v>
      </c>
      <c r="W126" s="46">
        <v>1901</v>
      </c>
      <c r="X126" s="46">
        <v>2058</v>
      </c>
      <c r="Y126" s="46">
        <v>2183</v>
      </c>
      <c r="Z126" s="46">
        <v>2268</v>
      </c>
      <c r="AA126" s="46">
        <v>2341</v>
      </c>
      <c r="AB126" s="46">
        <v>2399</v>
      </c>
      <c r="AC126" s="46">
        <v>2393</v>
      </c>
      <c r="AD126" s="46">
        <v>2362</v>
      </c>
      <c r="AE126" s="46">
        <v>2332</v>
      </c>
      <c r="AF126" s="46">
        <v>2345</v>
      </c>
      <c r="AG126" s="46">
        <v>2361</v>
      </c>
      <c r="AH126" s="46">
        <v>2363</v>
      </c>
      <c r="AI126" s="46">
        <v>2382</v>
      </c>
      <c r="AJ126" s="46">
        <v>2396</v>
      </c>
      <c r="AK126" s="46">
        <v>2403</v>
      </c>
      <c r="AL126" s="46">
        <v>2428</v>
      </c>
      <c r="AM126" s="46">
        <v>2448</v>
      </c>
      <c r="AN126" s="46">
        <v>2482</v>
      </c>
      <c r="AO126" s="46">
        <v>2509</v>
      </c>
      <c r="AP126" s="46">
        <v>2555</v>
      </c>
      <c r="AQ126" s="46">
        <v>2610</v>
      </c>
      <c r="AR126" s="47">
        <v>2655</v>
      </c>
      <c r="AS126" s="80">
        <f>IF(COUNTIF(B$20:B126,B126)=1,1,"-")</f>
        <v>1</v>
      </c>
      <c r="AT126" s="80">
        <f>IF(COUNTIF(J$20:J126,J126)=1,1,"-")</f>
        <v>1</v>
      </c>
      <c r="AU126" s="80" t="str">
        <f>IF(COUNTIF(K$20:K126,K126)=1,1,"-")</f>
        <v>-</v>
      </c>
      <c r="AV126" s="80">
        <f>IF(COUNTIF(I$20:I126,I126)=1,1,"-")</f>
        <v>1</v>
      </c>
      <c r="AW126" s="48" t="s">
        <v>241</v>
      </c>
      <c r="AZ126"/>
      <c r="BA126"/>
      <c r="BB126"/>
      <c r="BC126"/>
      <c r="BD126"/>
    </row>
    <row r="127" spans="1:56" ht="15.75" customHeight="1" x14ac:dyDescent="0.2">
      <c r="A127" s="93" t="s">
        <v>1798</v>
      </c>
      <c r="B127" s="95" t="s">
        <v>1962</v>
      </c>
      <c r="C127" s="94" t="s">
        <v>1963</v>
      </c>
      <c r="D127" s="94" t="s">
        <v>39</v>
      </c>
      <c r="E127" s="94" t="s">
        <v>39</v>
      </c>
      <c r="F127" s="94" t="s">
        <v>384</v>
      </c>
      <c r="G127" s="96" t="s">
        <v>712</v>
      </c>
      <c r="H127" s="96" t="s">
        <v>713</v>
      </c>
      <c r="I127" s="96" t="s">
        <v>39</v>
      </c>
      <c r="J127" s="96" t="s">
        <v>39</v>
      </c>
      <c r="K127" s="96" t="s">
        <v>384</v>
      </c>
      <c r="L127" s="65">
        <f>HLOOKUP(L$20,$S$18:$AW127,ROW($S127)-ROW($S$18)+1,FALSE)</f>
        <v>980</v>
      </c>
      <c r="M127" s="65">
        <f>HLOOKUP(M$20,$S$18:$AW127,ROW($S127)-ROW($S$18)+1,FALSE)</f>
        <v>914</v>
      </c>
      <c r="N127" s="66">
        <f t="shared" si="6"/>
        <v>-6.7346938775510234E-2</v>
      </c>
      <c r="O127" s="31">
        <f>IF(ISERROR(SUMIF($B$21:$B$672,$B127,$M$21:$M$672)/SUMIF($B$21:$B$672,$B127,$L$21:$L$672)-1),"-",SUMIF($B$21:$B$672,$B127,$M$21:$M$672)/SUMIF($B$21:$B$672,$B127,$L$21:$L$672)-1)</f>
        <v>-6.7346938775510234E-2</v>
      </c>
      <c r="P127" s="31">
        <f>IF(ISERROR(SUMIF($J$21:$J$672,$J127,$M$21:$M$672)/SUMIF($J$21:$J$672,$J127,$L$21:$L$672)-1),"-",SUMIF($J$21:$J$672,$J127,$M$21:$M$672)/SUMIF($J$21:$J$672,$J127,$L$21:$L$672)-1)</f>
        <v>1.3258691809074907E-3</v>
      </c>
      <c r="Q127" s="31">
        <f>IF(ISERROR(SUMIF($K$21:$K$672,$K127,$M$21:$M$672)/SUMIF($K$21:$K$672,$K127,$L$21:$L$672)-1),"-",SUMIF($K$21:$K$672,$K127,$M$21:$M$672)/SUMIF($K$21:$K$672,$K127,$L$21:$L$672)-1)</f>
        <v>-2.2365450582957913E-2</v>
      </c>
      <c r="R127" s="31">
        <f>IF(ISERROR(SUMIF($I$21:$I$672,$I127,$M$21:$M$672)/SUMIF($I$21:$I$672,$I127,$L$21:$L$672)-1),"-",SUMIF($I$21:$I$672,$I127,$M$21:$M$672)/SUMIF($I$21:$I$672,$I127,$L$21:$L$672)-1)</f>
        <v>9.9792929670883268E-5</v>
      </c>
      <c r="S127" s="46">
        <v>1018</v>
      </c>
      <c r="T127" s="46">
        <v>1018</v>
      </c>
      <c r="U127" s="46">
        <v>984</v>
      </c>
      <c r="V127" s="46">
        <v>985</v>
      </c>
      <c r="W127" s="46">
        <v>991</v>
      </c>
      <c r="X127" s="46">
        <v>980</v>
      </c>
      <c r="Y127" s="46">
        <v>949</v>
      </c>
      <c r="Z127" s="46">
        <v>922</v>
      </c>
      <c r="AA127" s="46">
        <v>918</v>
      </c>
      <c r="AB127" s="46">
        <v>918</v>
      </c>
      <c r="AC127" s="46">
        <v>914</v>
      </c>
      <c r="AD127" s="46">
        <v>921</v>
      </c>
      <c r="AE127" s="46">
        <v>933</v>
      </c>
      <c r="AF127" s="46">
        <v>940</v>
      </c>
      <c r="AG127" s="46">
        <v>939</v>
      </c>
      <c r="AH127" s="46">
        <v>939</v>
      </c>
      <c r="AI127" s="46">
        <v>940</v>
      </c>
      <c r="AJ127" s="46">
        <v>940</v>
      </c>
      <c r="AK127" s="46">
        <v>933</v>
      </c>
      <c r="AL127" s="46">
        <v>923</v>
      </c>
      <c r="AM127" s="46">
        <v>923</v>
      </c>
      <c r="AN127" s="46">
        <v>932</v>
      </c>
      <c r="AO127" s="46">
        <v>936</v>
      </c>
      <c r="AP127" s="46">
        <v>940</v>
      </c>
      <c r="AQ127" s="46">
        <v>946</v>
      </c>
      <c r="AR127" s="47">
        <v>955</v>
      </c>
      <c r="AS127" s="80">
        <f>IF(COUNTIF(B$20:B127,B127)=1,1,"-")</f>
        <v>1</v>
      </c>
      <c r="AT127" s="80" t="str">
        <f>IF(COUNTIF(J$20:J127,J127)=1,1,"-")</f>
        <v>-</v>
      </c>
      <c r="AU127" s="80" t="str">
        <f>IF(COUNTIF(K$20:K127,K127)=1,1,"-")</f>
        <v>-</v>
      </c>
      <c r="AV127" s="80" t="str">
        <f>IF(COUNTIF(I$20:I127,I127)=1,1,"-")</f>
        <v>-</v>
      </c>
      <c r="AW127" s="48" t="s">
        <v>241</v>
      </c>
      <c r="AZ127"/>
      <c r="BA127"/>
      <c r="BB127"/>
      <c r="BC127"/>
      <c r="BD127"/>
    </row>
    <row r="128" spans="1:56" ht="15.75" customHeight="1" x14ac:dyDescent="0.2">
      <c r="A128" s="93" t="s">
        <v>1798</v>
      </c>
      <c r="B128" s="95" t="s">
        <v>1964</v>
      </c>
      <c r="C128" s="94" t="s">
        <v>1965</v>
      </c>
      <c r="D128" s="94" t="s">
        <v>47</v>
      </c>
      <c r="E128" s="94" t="s">
        <v>47</v>
      </c>
      <c r="F128" s="94" t="s">
        <v>389</v>
      </c>
      <c r="G128" s="96" t="s">
        <v>714</v>
      </c>
      <c r="H128" s="96" t="s">
        <v>715</v>
      </c>
      <c r="I128" s="96" t="s">
        <v>317</v>
      </c>
      <c r="J128" s="96" t="s">
        <v>63</v>
      </c>
      <c r="K128" s="96" t="s">
        <v>389</v>
      </c>
      <c r="L128" s="65">
        <f>HLOOKUP(L$20,$S$18:$AW128,ROW($S128)-ROW($S$18)+1,FALSE)</f>
        <v>919</v>
      </c>
      <c r="M128" s="65">
        <f>HLOOKUP(M$20,$S$18:$AW128,ROW($S128)-ROW($S$18)+1,FALSE)</f>
        <v>827</v>
      </c>
      <c r="N128" s="66">
        <f t="shared" si="6"/>
        <v>-0.10010881392818283</v>
      </c>
      <c r="O128" s="31">
        <f>IF(ISERROR(SUMIF($B$21:$B$672,$B128,$M$21:$M$672)/SUMIF($B$21:$B$672,$B128,$L$21:$L$672)-1),"-",SUMIF($B$21:$B$672,$B128,$M$21:$M$672)/SUMIF($B$21:$B$672,$B128,$L$21:$L$672)-1)</f>
        <v>-5.9081562714187852E-2</v>
      </c>
      <c r="P128" s="31">
        <f>IF(ISERROR(SUMIF($J$21:$J$672,$J128,$M$21:$M$672)/SUMIF($J$21:$J$672,$J128,$L$21:$L$672)-1),"-",SUMIF($J$21:$J$672,$J128,$M$21:$M$672)/SUMIF($J$21:$J$672,$J128,$L$21:$L$672)-1)</f>
        <v>-0.11321007502679525</v>
      </c>
      <c r="Q128" s="31">
        <f>IF(ISERROR(SUMIF($K$21:$K$672,$K128,$M$21:$M$672)/SUMIF($K$21:$K$672,$K128,$L$21:$L$672)-1),"-",SUMIF($K$21:$K$672,$K128,$M$21:$M$672)/SUMIF($K$21:$K$672,$K128,$L$21:$L$672)-1)</f>
        <v>-7.8231982896267982E-2</v>
      </c>
      <c r="R128" s="31">
        <f>IF(ISERROR(SUMIF($I$21:$I$672,$I128,$M$21:$M$672)/SUMIF($I$21:$I$672,$I128,$L$21:$L$672)-1),"-",SUMIF($I$21:$I$672,$I128,$M$21:$M$672)/SUMIF($I$21:$I$672,$I128,$L$21:$L$672)-1)</f>
        <v>-0.10010881392818283</v>
      </c>
      <c r="S128" s="46">
        <v>782</v>
      </c>
      <c r="T128" s="46">
        <v>746</v>
      </c>
      <c r="U128" s="46">
        <v>711</v>
      </c>
      <c r="V128" s="46">
        <v>651</v>
      </c>
      <c r="W128" s="46">
        <v>661</v>
      </c>
      <c r="X128" s="46">
        <v>919</v>
      </c>
      <c r="Y128" s="46">
        <v>895</v>
      </c>
      <c r="Z128" s="46">
        <v>888</v>
      </c>
      <c r="AA128" s="46">
        <v>864</v>
      </c>
      <c r="AB128" s="46">
        <v>844</v>
      </c>
      <c r="AC128" s="46">
        <v>827</v>
      </c>
      <c r="AD128" s="46">
        <v>820</v>
      </c>
      <c r="AE128" s="46">
        <v>807</v>
      </c>
      <c r="AF128" s="46">
        <v>808</v>
      </c>
      <c r="AG128" s="46">
        <v>810</v>
      </c>
      <c r="AH128" s="46">
        <v>802</v>
      </c>
      <c r="AI128" s="46">
        <v>792</v>
      </c>
      <c r="AJ128" s="46">
        <v>781</v>
      </c>
      <c r="AK128" s="46">
        <v>772</v>
      </c>
      <c r="AL128" s="46">
        <v>764</v>
      </c>
      <c r="AM128" s="46">
        <v>762</v>
      </c>
      <c r="AN128" s="46">
        <v>772</v>
      </c>
      <c r="AO128" s="46">
        <v>778</v>
      </c>
      <c r="AP128" s="46">
        <v>785</v>
      </c>
      <c r="AQ128" s="46">
        <v>794</v>
      </c>
      <c r="AR128" s="47">
        <v>801</v>
      </c>
      <c r="AS128" s="80">
        <f>IF(COUNTIF(B$20:B128,B128)=1,1,"-")</f>
        <v>1</v>
      </c>
      <c r="AT128" s="80" t="str">
        <f>IF(COUNTIF(J$20:J128,J128)=1,1,"-")</f>
        <v>-</v>
      </c>
      <c r="AU128" s="80" t="str">
        <f>IF(COUNTIF(K$20:K128,K128)=1,1,"-")</f>
        <v>-</v>
      </c>
      <c r="AV128" s="80">
        <f>IF(COUNTIF(I$20:I128,I128)=1,1,"-")</f>
        <v>1</v>
      </c>
      <c r="AW128" s="48" t="s">
        <v>241</v>
      </c>
      <c r="AZ128"/>
      <c r="BA128"/>
      <c r="BB128"/>
      <c r="BC128"/>
      <c r="BD128"/>
    </row>
    <row r="129" spans="1:56" ht="15.75" customHeight="1" x14ac:dyDescent="0.2">
      <c r="A129" s="93" t="s">
        <v>1798</v>
      </c>
      <c r="B129" s="95" t="s">
        <v>1966</v>
      </c>
      <c r="C129" s="94" t="s">
        <v>1967</v>
      </c>
      <c r="D129" s="94" t="s">
        <v>281</v>
      </c>
      <c r="E129" s="94" t="s">
        <v>129</v>
      </c>
      <c r="F129" s="94" t="s">
        <v>385</v>
      </c>
      <c r="G129" s="96" t="s">
        <v>716</v>
      </c>
      <c r="H129" s="96" t="s">
        <v>717</v>
      </c>
      <c r="I129" s="96" t="s">
        <v>281</v>
      </c>
      <c r="J129" s="96" t="s">
        <v>129</v>
      </c>
      <c r="K129" s="96" t="s">
        <v>385</v>
      </c>
      <c r="L129" s="65">
        <f>HLOOKUP(L$20,$S$18:$AW129,ROW($S129)-ROW($S$18)+1,FALSE)</f>
        <v>713</v>
      </c>
      <c r="M129" s="65">
        <f>HLOOKUP(M$20,$S$18:$AW129,ROW($S129)-ROW($S$18)+1,FALSE)</f>
        <v>592</v>
      </c>
      <c r="N129" s="66">
        <f t="shared" si="6"/>
        <v>-0.16970546984572232</v>
      </c>
      <c r="O129" s="31">
        <f>IF(ISERROR(SUMIF($B$21:$B$672,$B129,$M$21:$M$672)/SUMIF($B$21:$B$672,$B129,$L$21:$L$672)-1),"-",SUMIF($B$21:$B$672,$B129,$M$21:$M$672)/SUMIF($B$21:$B$672,$B129,$L$21:$L$672)-1)</f>
        <v>-0.17828106852497094</v>
      </c>
      <c r="P129" s="31">
        <f>IF(ISERROR(SUMIF($J$21:$J$672,$J129,$M$21:$M$672)/SUMIF($J$21:$J$672,$J129,$L$21:$L$672)-1),"-",SUMIF($J$21:$J$672,$J129,$M$21:$M$672)/SUMIF($J$21:$J$672,$J129,$L$21:$L$672)-1)</f>
        <v>-0.12849413886384131</v>
      </c>
      <c r="Q129" s="31">
        <f>IF(ISERROR(SUMIF($K$21:$K$672,$K129,$M$21:$M$672)/SUMIF($K$21:$K$672,$K129,$L$21:$L$672)-1),"-",SUMIF($K$21:$K$672,$K129,$M$21:$M$672)/SUMIF($K$21:$K$672,$K129,$L$21:$L$672)-1)</f>
        <v>-0.10412074832930718</v>
      </c>
      <c r="R129" s="31">
        <f>IF(ISERROR(SUMIF($I$21:$I$672,$I129,$M$21:$M$672)/SUMIF($I$21:$I$672,$I129,$L$21:$L$672)-1),"-",SUMIF($I$21:$I$672,$I129,$M$21:$M$672)/SUMIF($I$21:$I$672,$I129,$L$21:$L$672)-1)</f>
        <v>-0.10886507549926938</v>
      </c>
      <c r="S129" s="46">
        <v>830</v>
      </c>
      <c r="T129" s="46">
        <v>807</v>
      </c>
      <c r="U129" s="46">
        <v>813</v>
      </c>
      <c r="V129" s="46">
        <v>767</v>
      </c>
      <c r="W129" s="46">
        <v>741</v>
      </c>
      <c r="X129" s="46">
        <v>713</v>
      </c>
      <c r="Y129" s="46">
        <v>666</v>
      </c>
      <c r="Z129" s="46">
        <v>686</v>
      </c>
      <c r="AA129" s="46">
        <v>657</v>
      </c>
      <c r="AB129" s="46">
        <v>635</v>
      </c>
      <c r="AC129" s="46">
        <v>592</v>
      </c>
      <c r="AD129" s="46">
        <v>577</v>
      </c>
      <c r="AE129" s="46">
        <v>570</v>
      </c>
      <c r="AF129" s="46">
        <v>568</v>
      </c>
      <c r="AG129" s="46">
        <v>560</v>
      </c>
      <c r="AH129" s="46">
        <v>545</v>
      </c>
      <c r="AI129" s="46">
        <v>534</v>
      </c>
      <c r="AJ129" s="46">
        <v>521</v>
      </c>
      <c r="AK129" s="46">
        <v>514</v>
      </c>
      <c r="AL129" s="46">
        <v>505</v>
      </c>
      <c r="AM129" s="46">
        <v>511</v>
      </c>
      <c r="AN129" s="46">
        <v>508</v>
      </c>
      <c r="AO129" s="46">
        <v>514</v>
      </c>
      <c r="AP129" s="46">
        <v>522</v>
      </c>
      <c r="AQ129" s="46">
        <v>521</v>
      </c>
      <c r="AR129" s="47">
        <v>527</v>
      </c>
      <c r="AS129" s="80">
        <f>IF(COUNTIF(B$20:B129,B129)=1,1,"-")</f>
        <v>1</v>
      </c>
      <c r="AT129" s="80" t="str">
        <f>IF(COUNTIF(J$20:J129,J129)=1,1,"-")</f>
        <v>-</v>
      </c>
      <c r="AU129" s="80" t="str">
        <f>IF(COUNTIF(K$20:K129,K129)=1,1,"-")</f>
        <v>-</v>
      </c>
      <c r="AV129" s="80" t="str">
        <f>IF(COUNTIF(I$20:I129,I129)=1,1,"-")</f>
        <v>-</v>
      </c>
      <c r="AW129" s="48" t="s">
        <v>241</v>
      </c>
      <c r="AZ129"/>
      <c r="BA129"/>
      <c r="BB129"/>
      <c r="BC129"/>
      <c r="BD129"/>
    </row>
    <row r="130" spans="1:56" ht="15.75" customHeight="1" x14ac:dyDescent="0.2">
      <c r="A130" s="93" t="s">
        <v>1798</v>
      </c>
      <c r="B130" s="95" t="s">
        <v>1968</v>
      </c>
      <c r="C130" s="94" t="s">
        <v>1969</v>
      </c>
      <c r="D130" s="94" t="s">
        <v>124</v>
      </c>
      <c r="E130" s="94" t="s">
        <v>124</v>
      </c>
      <c r="F130" s="94" t="s">
        <v>393</v>
      </c>
      <c r="G130" s="96" t="s">
        <v>718</v>
      </c>
      <c r="H130" s="96" t="s">
        <v>719</v>
      </c>
      <c r="I130" s="96" t="s">
        <v>315</v>
      </c>
      <c r="J130" s="96" t="s">
        <v>237</v>
      </c>
      <c r="K130" s="96" t="s">
        <v>384</v>
      </c>
      <c r="L130" s="65">
        <f>HLOOKUP(L$20,$S$18:$AW130,ROW($S130)-ROW($S$18)+1,FALSE)</f>
        <v>467</v>
      </c>
      <c r="M130" s="65">
        <f>HLOOKUP(M$20,$S$18:$AW130,ROW($S130)-ROW($S$18)+1,FALSE)</f>
        <v>459</v>
      </c>
      <c r="N130" s="66">
        <f t="shared" si="6"/>
        <v>-1.7130620985010725E-2</v>
      </c>
      <c r="O130" s="31">
        <f>IF(ISERROR(SUMIF($B$21:$B$672,$B130,$M$21:$M$672)/SUMIF($B$21:$B$672,$B130,$L$21:$L$672)-1),"-",SUMIF($B$21:$B$672,$B130,$M$21:$M$672)/SUMIF($B$21:$B$672,$B130,$L$21:$L$672)-1)</f>
        <v>-8.4564860426929345E-2</v>
      </c>
      <c r="P130" s="31">
        <f>IF(ISERROR(SUMIF($J$21:$J$672,$J130,$M$21:$M$672)/SUMIF($J$21:$J$672,$J130,$L$21:$L$672)-1),"-",SUMIF($J$21:$J$672,$J130,$M$21:$M$672)/SUMIF($J$21:$J$672,$J130,$L$21:$L$672)-1)</f>
        <v>-5.3333333333333344E-2</v>
      </c>
      <c r="Q130" s="31">
        <f>IF(ISERROR(SUMIF($K$21:$K$672,$K130,$M$21:$M$672)/SUMIF($K$21:$K$672,$K130,$L$21:$L$672)-1),"-",SUMIF($K$21:$K$672,$K130,$M$21:$M$672)/SUMIF($K$21:$K$672,$K130,$L$21:$L$672)-1)</f>
        <v>-2.2365450582957913E-2</v>
      </c>
      <c r="R130" s="31">
        <f>IF(ISERROR(SUMIF($I$21:$I$672,$I130,$M$21:$M$672)/SUMIF($I$21:$I$672,$I130,$L$21:$L$672)-1),"-",SUMIF($I$21:$I$672,$I130,$M$21:$M$672)/SUMIF($I$21:$I$672,$I130,$L$21:$L$672)-1)</f>
        <v>-5.3333333333333344E-2</v>
      </c>
      <c r="S130" s="46">
        <v>344</v>
      </c>
      <c r="T130" s="46">
        <v>353</v>
      </c>
      <c r="U130" s="46">
        <v>374</v>
      </c>
      <c r="V130" s="46">
        <v>359</v>
      </c>
      <c r="W130" s="46">
        <v>394</v>
      </c>
      <c r="X130" s="46">
        <v>467</v>
      </c>
      <c r="Y130" s="46">
        <v>537</v>
      </c>
      <c r="Z130" s="46">
        <v>565</v>
      </c>
      <c r="AA130" s="46">
        <v>505</v>
      </c>
      <c r="AB130" s="46">
        <v>476</v>
      </c>
      <c r="AC130" s="46">
        <v>459</v>
      </c>
      <c r="AD130" s="46">
        <v>443</v>
      </c>
      <c r="AE130" s="46">
        <v>432</v>
      </c>
      <c r="AF130" s="46">
        <v>423</v>
      </c>
      <c r="AG130" s="46">
        <v>412</v>
      </c>
      <c r="AH130" s="46">
        <v>400</v>
      </c>
      <c r="AI130" s="46">
        <v>397</v>
      </c>
      <c r="AJ130" s="46">
        <v>388</v>
      </c>
      <c r="AK130" s="46">
        <v>378</v>
      </c>
      <c r="AL130" s="46">
        <v>377</v>
      </c>
      <c r="AM130" s="46">
        <v>373</v>
      </c>
      <c r="AN130" s="46">
        <v>375</v>
      </c>
      <c r="AO130" s="46">
        <v>371</v>
      </c>
      <c r="AP130" s="46">
        <v>370</v>
      </c>
      <c r="AQ130" s="46">
        <v>372</v>
      </c>
      <c r="AR130" s="47">
        <v>374</v>
      </c>
      <c r="AS130" s="80">
        <f>IF(COUNTIF(B$20:B130,B130)=1,1,"-")</f>
        <v>1</v>
      </c>
      <c r="AT130" s="80">
        <f>IF(COUNTIF(J$20:J130,J130)=1,1,"-")</f>
        <v>1</v>
      </c>
      <c r="AU130" s="80" t="str">
        <f>IF(COUNTIF(K$20:K130,K130)=1,1,"-")</f>
        <v>-</v>
      </c>
      <c r="AV130" s="80">
        <f>IF(COUNTIF(I$20:I130,I130)=1,1,"-")</f>
        <v>1</v>
      </c>
      <c r="AW130" s="48" t="s">
        <v>241</v>
      </c>
      <c r="AZ130"/>
      <c r="BA130"/>
      <c r="BB130"/>
      <c r="BC130"/>
      <c r="BD130"/>
    </row>
    <row r="131" spans="1:56" ht="15.75" customHeight="1" x14ac:dyDescent="0.2">
      <c r="A131" s="93" t="s">
        <v>1798</v>
      </c>
      <c r="B131" s="95" t="s">
        <v>1970</v>
      </c>
      <c r="C131" s="94" t="s">
        <v>1971</v>
      </c>
      <c r="D131" s="94" t="s">
        <v>62</v>
      </c>
      <c r="E131" s="94" t="s">
        <v>62</v>
      </c>
      <c r="F131" s="94" t="s">
        <v>389</v>
      </c>
      <c r="G131" s="96" t="s">
        <v>720</v>
      </c>
      <c r="H131" s="96" t="s">
        <v>721</v>
      </c>
      <c r="I131" s="96" t="s">
        <v>62</v>
      </c>
      <c r="J131" s="96" t="s">
        <v>62</v>
      </c>
      <c r="K131" s="96" t="s">
        <v>389</v>
      </c>
      <c r="L131" s="65">
        <f>HLOOKUP(L$20,$S$18:$AW131,ROW($S131)-ROW($S$18)+1,FALSE)</f>
        <v>985</v>
      </c>
      <c r="M131" s="65">
        <f>HLOOKUP(M$20,$S$18:$AW131,ROW($S131)-ROW($S$18)+1,FALSE)</f>
        <v>1039</v>
      </c>
      <c r="N131" s="66">
        <f t="shared" si="6"/>
        <v>5.4822335025380697E-2</v>
      </c>
      <c r="O131" s="31">
        <f>IF(ISERROR(SUMIF($B$21:$B$672,$B131,$M$21:$M$672)/SUMIF($B$21:$B$672,$B131,$L$21:$L$672)-1),"-",SUMIF($B$21:$B$672,$B131,$M$21:$M$672)/SUMIF($B$21:$B$672,$B131,$L$21:$L$672)-1)</f>
        <v>-4.7592067988668552E-2</v>
      </c>
      <c r="P131" s="31">
        <f>IF(ISERROR(SUMIF($J$21:$J$672,$J131,$M$21:$M$672)/SUMIF($J$21:$J$672,$J131,$L$21:$L$672)-1),"-",SUMIF($J$21:$J$672,$J131,$M$21:$M$672)/SUMIF($J$21:$J$672,$J131,$L$21:$L$672)-1)</f>
        <v>-4.8067437897946319E-2</v>
      </c>
      <c r="Q131" s="31">
        <f>IF(ISERROR(SUMIF($K$21:$K$672,$K131,$M$21:$M$672)/SUMIF($K$21:$K$672,$K131,$L$21:$L$672)-1),"-",SUMIF($K$21:$K$672,$K131,$M$21:$M$672)/SUMIF($K$21:$K$672,$K131,$L$21:$L$672)-1)</f>
        <v>-7.8231982896267982E-2</v>
      </c>
      <c r="R131" s="31">
        <f>IF(ISERROR(SUMIF($I$21:$I$672,$I131,$M$21:$M$672)/SUMIF($I$21:$I$672,$I131,$L$21:$L$672)-1),"-",SUMIF($I$21:$I$672,$I131,$M$21:$M$672)/SUMIF($I$21:$I$672,$I131,$L$21:$L$672)-1)</f>
        <v>-4.8067437897946319E-2</v>
      </c>
      <c r="S131" s="46">
        <v>781</v>
      </c>
      <c r="T131" s="46">
        <v>1031</v>
      </c>
      <c r="U131" s="46">
        <v>926</v>
      </c>
      <c r="V131" s="46">
        <v>933</v>
      </c>
      <c r="W131" s="46">
        <v>991</v>
      </c>
      <c r="X131" s="46">
        <v>985</v>
      </c>
      <c r="Y131" s="46">
        <v>1045</v>
      </c>
      <c r="Z131" s="46">
        <v>1115</v>
      </c>
      <c r="AA131" s="46">
        <v>1088</v>
      </c>
      <c r="AB131" s="46">
        <v>1062</v>
      </c>
      <c r="AC131" s="46">
        <v>1039</v>
      </c>
      <c r="AD131" s="46">
        <v>1026</v>
      </c>
      <c r="AE131" s="46">
        <v>1020</v>
      </c>
      <c r="AF131" s="46">
        <v>1007</v>
      </c>
      <c r="AG131" s="46">
        <v>1013</v>
      </c>
      <c r="AH131" s="46">
        <v>1008</v>
      </c>
      <c r="AI131" s="46">
        <v>1002</v>
      </c>
      <c r="AJ131" s="46">
        <v>986</v>
      </c>
      <c r="AK131" s="46">
        <v>976</v>
      </c>
      <c r="AL131" s="46">
        <v>974</v>
      </c>
      <c r="AM131" s="46">
        <v>975</v>
      </c>
      <c r="AN131" s="46">
        <v>986</v>
      </c>
      <c r="AO131" s="46">
        <v>1000</v>
      </c>
      <c r="AP131" s="46">
        <v>1019</v>
      </c>
      <c r="AQ131" s="46">
        <v>1036</v>
      </c>
      <c r="AR131" s="47">
        <v>1049</v>
      </c>
      <c r="AS131" s="80">
        <f>IF(COUNTIF(B$20:B131,B131)=1,1,"-")</f>
        <v>1</v>
      </c>
      <c r="AT131" s="80">
        <f>IF(COUNTIF(J$20:J131,J131)=1,1,"-")</f>
        <v>1</v>
      </c>
      <c r="AU131" s="80" t="str">
        <f>IF(COUNTIF(K$20:K131,K131)=1,1,"-")</f>
        <v>-</v>
      </c>
      <c r="AV131" s="80">
        <f>IF(COUNTIF(I$20:I131,I131)=1,1,"-")</f>
        <v>1</v>
      </c>
      <c r="AW131" s="48" t="s">
        <v>241</v>
      </c>
      <c r="AZ131"/>
      <c r="BA131"/>
      <c r="BB131"/>
      <c r="BC131"/>
      <c r="BD131"/>
    </row>
    <row r="132" spans="1:56" ht="15.75" customHeight="1" x14ac:dyDescent="0.2">
      <c r="A132" s="93" t="s">
        <v>1798</v>
      </c>
      <c r="B132" s="95" t="s">
        <v>1972</v>
      </c>
      <c r="C132" s="94" t="s">
        <v>1973</v>
      </c>
      <c r="D132" s="94" t="s">
        <v>292</v>
      </c>
      <c r="E132" s="94" t="s">
        <v>116</v>
      </c>
      <c r="F132" s="94" t="s">
        <v>394</v>
      </c>
      <c r="G132" s="96" t="s">
        <v>722</v>
      </c>
      <c r="H132" s="96" t="s">
        <v>723</v>
      </c>
      <c r="I132" s="96" t="s">
        <v>292</v>
      </c>
      <c r="J132" s="96" t="s">
        <v>116</v>
      </c>
      <c r="K132" s="96" t="s">
        <v>394</v>
      </c>
      <c r="L132" s="65">
        <f>HLOOKUP(L$20,$S$18:$AW132,ROW($S132)-ROW($S$18)+1,FALSE)</f>
        <v>1617</v>
      </c>
      <c r="M132" s="65">
        <f>HLOOKUP(M$20,$S$18:$AW132,ROW($S132)-ROW($S$18)+1,FALSE)</f>
        <v>1623</v>
      </c>
      <c r="N132" s="66">
        <f t="shared" si="6"/>
        <v>3.7105751391466324E-3</v>
      </c>
      <c r="O132" s="31">
        <f>IF(ISERROR(SUMIF($B$21:$B$672,$B132,$M$21:$M$672)/SUMIF($B$21:$B$672,$B132,$L$21:$L$672)-1),"-",SUMIF($B$21:$B$672,$B132,$M$21:$M$672)/SUMIF($B$21:$B$672,$B132,$L$21:$L$672)-1)</f>
        <v>3.7105751391466324E-3</v>
      </c>
      <c r="P132" s="31">
        <f>IF(ISERROR(SUMIF($J$21:$J$672,$J132,$M$21:$M$672)/SUMIF($J$21:$J$672,$J132,$L$21:$L$672)-1),"-",SUMIF($J$21:$J$672,$J132,$M$21:$M$672)/SUMIF($J$21:$J$672,$J132,$L$21:$L$672)-1)</f>
        <v>-4.177026355047242E-2</v>
      </c>
      <c r="Q132" s="31">
        <f>IF(ISERROR(SUMIF($K$21:$K$672,$K132,$M$21:$M$672)/SUMIF($K$21:$K$672,$K132,$L$21:$L$672)-1),"-",SUMIF($K$21:$K$672,$K132,$M$21:$M$672)/SUMIF($K$21:$K$672,$K132,$L$21:$L$672)-1)</f>
        <v>-5.2308392085512856E-2</v>
      </c>
      <c r="R132" s="31">
        <f>IF(ISERROR(SUMIF($I$21:$I$672,$I132,$M$21:$M$672)/SUMIF($I$21:$I$672,$I132,$L$21:$L$672)-1),"-",SUMIF($I$21:$I$672,$I132,$M$21:$M$672)/SUMIF($I$21:$I$672,$I132,$L$21:$L$672)-1)</f>
        <v>-4.177026355047242E-2</v>
      </c>
      <c r="S132" s="46">
        <v>1344</v>
      </c>
      <c r="T132" s="46">
        <v>1362</v>
      </c>
      <c r="U132" s="46">
        <v>1395</v>
      </c>
      <c r="V132" s="46">
        <v>1514</v>
      </c>
      <c r="W132" s="46">
        <v>1561</v>
      </c>
      <c r="X132" s="46">
        <v>1617</v>
      </c>
      <c r="Y132" s="46">
        <v>1655</v>
      </c>
      <c r="Z132" s="46">
        <v>1672</v>
      </c>
      <c r="AA132" s="46">
        <v>1665</v>
      </c>
      <c r="AB132" s="46">
        <v>1641</v>
      </c>
      <c r="AC132" s="46">
        <v>1623</v>
      </c>
      <c r="AD132" s="46">
        <v>1609</v>
      </c>
      <c r="AE132" s="46">
        <v>1610</v>
      </c>
      <c r="AF132" s="46">
        <v>1613</v>
      </c>
      <c r="AG132" s="46">
        <v>1612</v>
      </c>
      <c r="AH132" s="46">
        <v>1588</v>
      </c>
      <c r="AI132" s="46">
        <v>1573</v>
      </c>
      <c r="AJ132" s="46">
        <v>1560</v>
      </c>
      <c r="AK132" s="46">
        <v>1556</v>
      </c>
      <c r="AL132" s="46">
        <v>1559</v>
      </c>
      <c r="AM132" s="46">
        <v>1572</v>
      </c>
      <c r="AN132" s="46">
        <v>1590</v>
      </c>
      <c r="AO132" s="46">
        <v>1612</v>
      </c>
      <c r="AP132" s="46">
        <v>1635</v>
      </c>
      <c r="AQ132" s="46">
        <v>1654</v>
      </c>
      <c r="AR132" s="47">
        <v>1676</v>
      </c>
      <c r="AS132" s="80">
        <f>IF(COUNTIF(B$20:B132,B132)=1,1,"-")</f>
        <v>1</v>
      </c>
      <c r="AT132" s="80">
        <f>IF(COUNTIF(J$20:J132,J132)=1,1,"-")</f>
        <v>1</v>
      </c>
      <c r="AU132" s="80" t="str">
        <f>IF(COUNTIF(K$20:K132,K132)=1,1,"-")</f>
        <v>-</v>
      </c>
      <c r="AV132" s="80">
        <f>IF(COUNTIF(I$20:I132,I132)=1,1,"-")</f>
        <v>1</v>
      </c>
      <c r="AW132" s="48" t="s">
        <v>241</v>
      </c>
      <c r="AZ132"/>
      <c r="BA132"/>
      <c r="BB132"/>
      <c r="BC132"/>
      <c r="BD132"/>
    </row>
    <row r="133" spans="1:56" ht="15.75" customHeight="1" x14ac:dyDescent="0.2">
      <c r="A133" s="93" t="s">
        <v>1798</v>
      </c>
      <c r="B133" s="95" t="s">
        <v>1857</v>
      </c>
      <c r="C133" s="94" t="s">
        <v>1858</v>
      </c>
      <c r="D133" s="94" t="s">
        <v>314</v>
      </c>
      <c r="E133" s="94" t="s">
        <v>214</v>
      </c>
      <c r="F133" s="94" t="s">
        <v>384</v>
      </c>
      <c r="G133" s="96" t="s">
        <v>724</v>
      </c>
      <c r="H133" s="96" t="s">
        <v>725</v>
      </c>
      <c r="I133" s="96" t="s">
        <v>314</v>
      </c>
      <c r="J133" s="96" t="s">
        <v>214</v>
      </c>
      <c r="K133" s="96" t="s">
        <v>384</v>
      </c>
      <c r="L133" s="65">
        <f>HLOOKUP(L$20,$S$18:$AW133,ROW($S133)-ROW($S$18)+1,FALSE)</f>
        <v>3061</v>
      </c>
      <c r="M133" s="65">
        <f>HLOOKUP(M$20,$S$18:$AW133,ROW($S133)-ROW($S$18)+1,FALSE)</f>
        <v>2974</v>
      </c>
      <c r="N133" s="66">
        <f t="shared" si="6"/>
        <v>-2.8422084286180982E-2</v>
      </c>
      <c r="O133" s="31">
        <f>IF(ISERROR(SUMIF($B$21:$B$672,$B133,$M$21:$M$672)/SUMIF($B$21:$B$672,$B133,$L$21:$L$672)-1),"-",SUMIF($B$21:$B$672,$B133,$M$21:$M$672)/SUMIF($B$21:$B$672,$B133,$L$21:$L$672)-1)</f>
        <v>-2.9545454545454541E-2</v>
      </c>
      <c r="P133" s="31">
        <f>IF(ISERROR(SUMIF($J$21:$J$672,$J133,$M$21:$M$672)/SUMIF($J$21:$J$672,$J133,$L$21:$L$672)-1),"-",SUMIF($J$21:$J$672,$J133,$M$21:$M$672)/SUMIF($J$21:$J$672,$J133,$L$21:$L$672)-1)</f>
        <v>-2.303832116788318E-2</v>
      </c>
      <c r="Q133" s="31">
        <f>IF(ISERROR(SUMIF($K$21:$K$672,$K133,$M$21:$M$672)/SUMIF($K$21:$K$672,$K133,$L$21:$L$672)-1),"-",SUMIF($K$21:$K$672,$K133,$M$21:$M$672)/SUMIF($K$21:$K$672,$K133,$L$21:$L$672)-1)</f>
        <v>-2.2365450582957913E-2</v>
      </c>
      <c r="R133" s="31">
        <f>IF(ISERROR(SUMIF($I$21:$I$672,$I133,$M$21:$M$672)/SUMIF($I$21:$I$672,$I133,$L$21:$L$672)-1),"-",SUMIF($I$21:$I$672,$I133,$M$21:$M$672)/SUMIF($I$21:$I$672,$I133,$L$21:$L$672)-1)</f>
        <v>-2.8422084286180982E-2</v>
      </c>
      <c r="S133" s="46">
        <v>2371</v>
      </c>
      <c r="T133" s="46">
        <v>2480</v>
      </c>
      <c r="U133" s="46">
        <v>2634</v>
      </c>
      <c r="V133" s="46">
        <v>2850</v>
      </c>
      <c r="W133" s="46">
        <v>2947</v>
      </c>
      <c r="X133" s="46">
        <v>3061</v>
      </c>
      <c r="Y133" s="46">
        <v>3136</v>
      </c>
      <c r="Z133" s="46">
        <v>3108</v>
      </c>
      <c r="AA133" s="46">
        <v>3077</v>
      </c>
      <c r="AB133" s="46">
        <v>3011</v>
      </c>
      <c r="AC133" s="46">
        <v>2974</v>
      </c>
      <c r="AD133" s="46">
        <v>2944</v>
      </c>
      <c r="AE133" s="46">
        <v>2929</v>
      </c>
      <c r="AF133" s="46">
        <v>2958</v>
      </c>
      <c r="AG133" s="46">
        <v>2957</v>
      </c>
      <c r="AH133" s="46">
        <v>2912</v>
      </c>
      <c r="AI133" s="46">
        <v>2900</v>
      </c>
      <c r="AJ133" s="46">
        <v>2850</v>
      </c>
      <c r="AK133" s="46">
        <v>2811</v>
      </c>
      <c r="AL133" s="46">
        <v>2804</v>
      </c>
      <c r="AM133" s="46">
        <v>2821</v>
      </c>
      <c r="AN133" s="46">
        <v>2857</v>
      </c>
      <c r="AO133" s="46">
        <v>2888</v>
      </c>
      <c r="AP133" s="46">
        <v>2930</v>
      </c>
      <c r="AQ133" s="46">
        <v>2980</v>
      </c>
      <c r="AR133" s="47">
        <v>3006</v>
      </c>
      <c r="AS133" s="80" t="str">
        <f>IF(COUNTIF(B$20:B133,B133)=1,1,"-")</f>
        <v>-</v>
      </c>
      <c r="AT133" s="80">
        <f>IF(COUNTIF(J$20:J133,J133)=1,1,"-")</f>
        <v>1</v>
      </c>
      <c r="AU133" s="80" t="str">
        <f>IF(COUNTIF(K$20:K133,K133)=1,1,"-")</f>
        <v>-</v>
      </c>
      <c r="AV133" s="80">
        <f>IF(COUNTIF(I$20:I133,I133)=1,1,"-")</f>
        <v>1</v>
      </c>
      <c r="AW133" s="48" t="s">
        <v>241</v>
      </c>
      <c r="AZ133"/>
      <c r="BA133"/>
      <c r="BB133"/>
      <c r="BC133"/>
      <c r="BD133"/>
    </row>
    <row r="134" spans="1:56" ht="15.75" customHeight="1" x14ac:dyDescent="0.2">
      <c r="A134" s="93" t="s">
        <v>1798</v>
      </c>
      <c r="B134" s="95" t="s">
        <v>1907</v>
      </c>
      <c r="C134" s="94" t="s">
        <v>1908</v>
      </c>
      <c r="D134" s="94" t="s">
        <v>22</v>
      </c>
      <c r="E134" s="94" t="s">
        <v>22</v>
      </c>
      <c r="F134" s="94" t="s">
        <v>391</v>
      </c>
      <c r="G134" s="96" t="s">
        <v>726</v>
      </c>
      <c r="H134" s="96" t="s">
        <v>727</v>
      </c>
      <c r="I134" s="96" t="s">
        <v>22</v>
      </c>
      <c r="J134" s="96" t="s">
        <v>22</v>
      </c>
      <c r="K134" s="96" t="s">
        <v>391</v>
      </c>
      <c r="L134" s="65">
        <f>HLOOKUP(L$20,$S$18:$AW134,ROW($S134)-ROW($S$18)+1,FALSE)</f>
        <v>919</v>
      </c>
      <c r="M134" s="65">
        <f>HLOOKUP(M$20,$S$18:$AW134,ROW($S134)-ROW($S$18)+1,FALSE)</f>
        <v>922</v>
      </c>
      <c r="N134" s="66">
        <f t="shared" si="6"/>
        <v>3.2644178454841466E-3</v>
      </c>
      <c r="O134" s="31">
        <f>IF(ISERROR(SUMIF($B$21:$B$672,$B134,$M$21:$M$672)/SUMIF($B$21:$B$672,$B134,$L$21:$L$672)-1),"-",SUMIF($B$21:$B$672,$B134,$M$21:$M$672)/SUMIF($B$21:$B$672,$B134,$L$21:$L$672)-1)</f>
        <v>-2.0822331195775146E-2</v>
      </c>
      <c r="P134" s="31">
        <f>IF(ISERROR(SUMIF($J$21:$J$672,$J134,$M$21:$M$672)/SUMIF($J$21:$J$672,$J134,$L$21:$L$672)-1),"-",SUMIF($J$21:$J$672,$J134,$M$21:$M$672)/SUMIF($J$21:$J$672,$J134,$L$21:$L$672)-1)</f>
        <v>-8.425017345623953E-3</v>
      </c>
      <c r="Q134" s="31">
        <f>IF(ISERROR(SUMIF($K$21:$K$672,$K134,$M$21:$M$672)/SUMIF($K$21:$K$672,$K134,$L$21:$L$672)-1),"-",SUMIF($K$21:$K$672,$K134,$M$21:$M$672)/SUMIF($K$21:$K$672,$K134,$L$21:$L$672)-1)</f>
        <v>-3.0916047319583084E-2</v>
      </c>
      <c r="R134" s="31">
        <f>IF(ISERROR(SUMIF($I$21:$I$672,$I134,$M$21:$M$672)/SUMIF($I$21:$I$672,$I134,$L$21:$L$672)-1),"-",SUMIF($I$21:$I$672,$I134,$M$21:$M$672)/SUMIF($I$21:$I$672,$I134,$L$21:$L$672)-1)</f>
        <v>-8.425017345623953E-3</v>
      </c>
      <c r="S134" s="46">
        <v>1112</v>
      </c>
      <c r="T134" s="46">
        <v>1158</v>
      </c>
      <c r="U134" s="46">
        <v>1102</v>
      </c>
      <c r="V134" s="46">
        <v>993</v>
      </c>
      <c r="W134" s="46">
        <v>966</v>
      </c>
      <c r="X134" s="46">
        <v>919</v>
      </c>
      <c r="Y134" s="46">
        <v>907</v>
      </c>
      <c r="Z134" s="46">
        <v>941</v>
      </c>
      <c r="AA134" s="46">
        <v>938</v>
      </c>
      <c r="AB134" s="46">
        <v>930</v>
      </c>
      <c r="AC134" s="46">
        <v>922</v>
      </c>
      <c r="AD134" s="46">
        <v>924</v>
      </c>
      <c r="AE134" s="46">
        <v>939</v>
      </c>
      <c r="AF134" s="46">
        <v>946</v>
      </c>
      <c r="AG134" s="46">
        <v>950</v>
      </c>
      <c r="AH134" s="46">
        <v>938</v>
      </c>
      <c r="AI134" s="46">
        <v>921</v>
      </c>
      <c r="AJ134" s="46">
        <v>907</v>
      </c>
      <c r="AK134" s="46">
        <v>897</v>
      </c>
      <c r="AL134" s="46">
        <v>892</v>
      </c>
      <c r="AM134" s="46">
        <v>889</v>
      </c>
      <c r="AN134" s="46">
        <v>893</v>
      </c>
      <c r="AO134" s="46">
        <v>905</v>
      </c>
      <c r="AP134" s="46">
        <v>913</v>
      </c>
      <c r="AQ134" s="46">
        <v>921</v>
      </c>
      <c r="AR134" s="47">
        <v>926</v>
      </c>
      <c r="AS134" s="80" t="str">
        <f>IF(COUNTIF(B$20:B134,B134)=1,1,"-")</f>
        <v>-</v>
      </c>
      <c r="AT134" s="80" t="str">
        <f>IF(COUNTIF(J$20:J134,J134)=1,1,"-")</f>
        <v>-</v>
      </c>
      <c r="AU134" s="80" t="str">
        <f>IF(COUNTIF(K$20:K134,K134)=1,1,"-")</f>
        <v>-</v>
      </c>
      <c r="AV134" s="80" t="str">
        <f>IF(COUNTIF(I$20:I134,I134)=1,1,"-")</f>
        <v>-</v>
      </c>
      <c r="AW134" s="48" t="s">
        <v>241</v>
      </c>
      <c r="AZ134"/>
      <c r="BA134"/>
      <c r="BB134"/>
      <c r="BC134"/>
      <c r="BD134"/>
    </row>
    <row r="135" spans="1:56" ht="15.75" customHeight="1" x14ac:dyDescent="0.2">
      <c r="A135" s="93" t="s">
        <v>1798</v>
      </c>
      <c r="B135" s="95" t="s">
        <v>1974</v>
      </c>
      <c r="C135" s="94" t="s">
        <v>1975</v>
      </c>
      <c r="D135" s="94" t="s">
        <v>292</v>
      </c>
      <c r="E135" s="94" t="s">
        <v>116</v>
      </c>
      <c r="F135" s="94" t="s">
        <v>394</v>
      </c>
      <c r="G135" s="96" t="s">
        <v>728</v>
      </c>
      <c r="H135" s="96" t="s">
        <v>729</v>
      </c>
      <c r="I135" s="96" t="s">
        <v>292</v>
      </c>
      <c r="J135" s="96" t="s">
        <v>116</v>
      </c>
      <c r="K135" s="96" t="s">
        <v>394</v>
      </c>
      <c r="L135" s="65">
        <f>HLOOKUP(L$20,$S$18:$AW135,ROW($S135)-ROW($S$18)+1,FALSE)</f>
        <v>510</v>
      </c>
      <c r="M135" s="65">
        <f>HLOOKUP(M$20,$S$18:$AW135,ROW($S135)-ROW($S$18)+1,FALSE)</f>
        <v>466</v>
      </c>
      <c r="N135" s="66">
        <f t="shared" si="6"/>
        <v>-8.6274509803921595E-2</v>
      </c>
      <c r="O135" s="31">
        <f>IF(ISERROR(SUMIF($B$21:$B$672,$B135,$M$21:$M$672)/SUMIF($B$21:$B$672,$B135,$L$21:$L$672)-1),"-",SUMIF($B$21:$B$672,$B135,$M$21:$M$672)/SUMIF($B$21:$B$672,$B135,$L$21:$L$672)-1)</f>
        <v>-6.7632850241545861E-2</v>
      </c>
      <c r="P135" s="31">
        <f>IF(ISERROR(SUMIF($J$21:$J$672,$J135,$M$21:$M$672)/SUMIF($J$21:$J$672,$J135,$L$21:$L$672)-1),"-",SUMIF($J$21:$J$672,$J135,$M$21:$M$672)/SUMIF($J$21:$J$672,$J135,$L$21:$L$672)-1)</f>
        <v>-4.177026355047242E-2</v>
      </c>
      <c r="Q135" s="31">
        <f>IF(ISERROR(SUMIF($K$21:$K$672,$K135,$M$21:$M$672)/SUMIF($K$21:$K$672,$K135,$L$21:$L$672)-1),"-",SUMIF($K$21:$K$672,$K135,$M$21:$M$672)/SUMIF($K$21:$K$672,$K135,$L$21:$L$672)-1)</f>
        <v>-5.2308392085512856E-2</v>
      </c>
      <c r="R135" s="31">
        <f>IF(ISERROR(SUMIF($I$21:$I$672,$I135,$M$21:$M$672)/SUMIF($I$21:$I$672,$I135,$L$21:$L$672)-1),"-",SUMIF($I$21:$I$672,$I135,$M$21:$M$672)/SUMIF($I$21:$I$672,$I135,$L$21:$L$672)-1)</f>
        <v>-4.177026355047242E-2</v>
      </c>
      <c r="S135" s="46">
        <v>345</v>
      </c>
      <c r="T135" s="46">
        <v>379</v>
      </c>
      <c r="U135" s="46">
        <v>430</v>
      </c>
      <c r="V135" s="46">
        <v>458</v>
      </c>
      <c r="W135" s="46">
        <v>472</v>
      </c>
      <c r="X135" s="46">
        <v>510</v>
      </c>
      <c r="Y135" s="46">
        <v>538</v>
      </c>
      <c r="Z135" s="46">
        <v>527</v>
      </c>
      <c r="AA135" s="46">
        <v>509</v>
      </c>
      <c r="AB135" s="46">
        <v>480</v>
      </c>
      <c r="AC135" s="46">
        <v>466</v>
      </c>
      <c r="AD135" s="46">
        <v>455</v>
      </c>
      <c r="AE135" s="46">
        <v>454</v>
      </c>
      <c r="AF135" s="46">
        <v>454</v>
      </c>
      <c r="AG135" s="46">
        <v>453</v>
      </c>
      <c r="AH135" s="46">
        <v>444</v>
      </c>
      <c r="AI135" s="46">
        <v>437</v>
      </c>
      <c r="AJ135" s="46">
        <v>434</v>
      </c>
      <c r="AK135" s="46">
        <v>429</v>
      </c>
      <c r="AL135" s="46">
        <v>432</v>
      </c>
      <c r="AM135" s="46">
        <v>439</v>
      </c>
      <c r="AN135" s="46">
        <v>444</v>
      </c>
      <c r="AO135" s="46">
        <v>449</v>
      </c>
      <c r="AP135" s="46">
        <v>454</v>
      </c>
      <c r="AQ135" s="46">
        <v>457</v>
      </c>
      <c r="AR135" s="47">
        <v>462</v>
      </c>
      <c r="AS135" s="80">
        <f>IF(COUNTIF(B$20:B135,B135)=1,1,"-")</f>
        <v>1</v>
      </c>
      <c r="AT135" s="80" t="str">
        <f>IF(COUNTIF(J$20:J135,J135)=1,1,"-")</f>
        <v>-</v>
      </c>
      <c r="AU135" s="80" t="str">
        <f>IF(COUNTIF(K$20:K135,K135)=1,1,"-")</f>
        <v>-</v>
      </c>
      <c r="AV135" s="80" t="str">
        <f>IF(COUNTIF(I$20:I135,I135)=1,1,"-")</f>
        <v>-</v>
      </c>
      <c r="AW135" s="48" t="s">
        <v>241</v>
      </c>
      <c r="AZ135"/>
      <c r="BA135"/>
      <c r="BB135"/>
      <c r="BC135"/>
      <c r="BD135"/>
    </row>
    <row r="136" spans="1:56" ht="15.75" customHeight="1" x14ac:dyDescent="0.2">
      <c r="A136" s="93" t="s">
        <v>1798</v>
      </c>
      <c r="B136" s="95" t="s">
        <v>433</v>
      </c>
      <c r="C136" s="94" t="s">
        <v>195</v>
      </c>
      <c r="D136" s="94" t="s">
        <v>39</v>
      </c>
      <c r="E136" s="94" t="s">
        <v>39</v>
      </c>
      <c r="F136" s="94" t="s">
        <v>384</v>
      </c>
      <c r="G136" s="96" t="s">
        <v>730</v>
      </c>
      <c r="H136" s="96" t="s">
        <v>731</v>
      </c>
      <c r="I136" s="96" t="s">
        <v>39</v>
      </c>
      <c r="J136" s="96" t="s">
        <v>39</v>
      </c>
      <c r="K136" s="96" t="s">
        <v>384</v>
      </c>
      <c r="L136" s="65">
        <f>HLOOKUP(L$20,$S$18:$AW136,ROW($S136)-ROW($S$18)+1,FALSE)</f>
        <v>1571</v>
      </c>
      <c r="M136" s="65">
        <f>HLOOKUP(M$20,$S$18:$AW136,ROW($S136)-ROW($S$18)+1,FALSE)</f>
        <v>1528</v>
      </c>
      <c r="N136" s="66">
        <f t="shared" si="6"/>
        <v>-2.7371101209420767E-2</v>
      </c>
      <c r="O136" s="31">
        <f>IF(ISERROR(SUMIF($B$21:$B$672,$B136,$M$21:$M$672)/SUMIF($B$21:$B$672,$B136,$L$21:$L$672)-1),"-",SUMIF($B$21:$B$672,$B136,$M$21:$M$672)/SUMIF($B$21:$B$672,$B136,$L$21:$L$672)-1)</f>
        <v>2.6503090466379442E-2</v>
      </c>
      <c r="P136" s="31">
        <f>IF(ISERROR(SUMIF($J$21:$J$672,$J136,$M$21:$M$672)/SUMIF($J$21:$J$672,$J136,$L$21:$L$672)-1),"-",SUMIF($J$21:$J$672,$J136,$M$21:$M$672)/SUMIF($J$21:$J$672,$J136,$L$21:$L$672)-1)</f>
        <v>1.3258691809074907E-3</v>
      </c>
      <c r="Q136" s="31">
        <f>IF(ISERROR(SUMIF($K$21:$K$672,$K136,$M$21:$M$672)/SUMIF($K$21:$K$672,$K136,$L$21:$L$672)-1),"-",SUMIF($K$21:$K$672,$K136,$M$21:$M$672)/SUMIF($K$21:$K$672,$K136,$L$21:$L$672)-1)</f>
        <v>-2.2365450582957913E-2</v>
      </c>
      <c r="R136" s="31">
        <f>IF(ISERROR(SUMIF($I$21:$I$672,$I136,$M$21:$M$672)/SUMIF($I$21:$I$672,$I136,$L$21:$L$672)-1),"-",SUMIF($I$21:$I$672,$I136,$M$21:$M$672)/SUMIF($I$21:$I$672,$I136,$L$21:$L$672)-1)</f>
        <v>9.9792929670883268E-5</v>
      </c>
      <c r="S136" s="46">
        <v>1378</v>
      </c>
      <c r="T136" s="46">
        <v>1270</v>
      </c>
      <c r="U136" s="46">
        <v>1214</v>
      </c>
      <c r="V136" s="46">
        <v>1297</v>
      </c>
      <c r="W136" s="46">
        <v>1492</v>
      </c>
      <c r="X136" s="46">
        <v>1571</v>
      </c>
      <c r="Y136" s="46">
        <v>1602</v>
      </c>
      <c r="Z136" s="46">
        <v>1603</v>
      </c>
      <c r="AA136" s="46">
        <v>1572</v>
      </c>
      <c r="AB136" s="46">
        <v>1540</v>
      </c>
      <c r="AC136" s="46">
        <v>1528</v>
      </c>
      <c r="AD136" s="46">
        <v>1528</v>
      </c>
      <c r="AE136" s="46">
        <v>1531</v>
      </c>
      <c r="AF136" s="46">
        <v>1544</v>
      </c>
      <c r="AG136" s="46">
        <v>1558</v>
      </c>
      <c r="AH136" s="46">
        <v>1569</v>
      </c>
      <c r="AI136" s="46">
        <v>1576</v>
      </c>
      <c r="AJ136" s="46">
        <v>1566</v>
      </c>
      <c r="AK136" s="46">
        <v>1565</v>
      </c>
      <c r="AL136" s="46">
        <v>1562</v>
      </c>
      <c r="AM136" s="46">
        <v>1566</v>
      </c>
      <c r="AN136" s="46">
        <v>1579</v>
      </c>
      <c r="AO136" s="46">
        <v>1594</v>
      </c>
      <c r="AP136" s="46">
        <v>1612</v>
      </c>
      <c r="AQ136" s="46">
        <v>1627</v>
      </c>
      <c r="AR136" s="47">
        <v>1643</v>
      </c>
      <c r="AS136" s="80">
        <f>IF(COUNTIF(B$20:B136,B136)=1,1,"-")</f>
        <v>1</v>
      </c>
      <c r="AT136" s="80" t="str">
        <f>IF(COUNTIF(J$20:J136,J136)=1,1,"-")</f>
        <v>-</v>
      </c>
      <c r="AU136" s="80" t="str">
        <f>IF(COUNTIF(K$20:K136,K136)=1,1,"-")</f>
        <v>-</v>
      </c>
      <c r="AV136" s="80" t="str">
        <f>IF(COUNTIF(I$20:I136,I136)=1,1,"-")</f>
        <v>-</v>
      </c>
      <c r="AW136" s="48" t="s">
        <v>241</v>
      </c>
      <c r="AZ136"/>
      <c r="BA136"/>
      <c r="BB136"/>
      <c r="BC136"/>
      <c r="BD136"/>
    </row>
    <row r="137" spans="1:56" ht="15.75" customHeight="1" x14ac:dyDescent="0.2">
      <c r="A137" s="93" t="s">
        <v>1798</v>
      </c>
      <c r="B137" s="95" t="s">
        <v>1835</v>
      </c>
      <c r="C137" s="94" t="s">
        <v>1836</v>
      </c>
      <c r="D137" s="94" t="s">
        <v>284</v>
      </c>
      <c r="E137" s="94" t="s">
        <v>79</v>
      </c>
      <c r="F137" s="94" t="s">
        <v>388</v>
      </c>
      <c r="G137" s="96" t="s">
        <v>732</v>
      </c>
      <c r="H137" s="96" t="s">
        <v>733</v>
      </c>
      <c r="I137" s="96" t="s">
        <v>74</v>
      </c>
      <c r="J137" s="96" t="s">
        <v>74</v>
      </c>
      <c r="K137" s="96" t="s">
        <v>384</v>
      </c>
      <c r="L137" s="65">
        <f>HLOOKUP(L$20,$S$18:$AW137,ROW($S137)-ROW($S$18)+1,FALSE)</f>
        <v>935</v>
      </c>
      <c r="M137" s="65">
        <f>HLOOKUP(M$20,$S$18:$AW137,ROW($S137)-ROW($S$18)+1,FALSE)</f>
        <v>930</v>
      </c>
      <c r="N137" s="66">
        <f t="shared" si="6"/>
        <v>-5.3475935828877219E-3</v>
      </c>
      <c r="O137" s="31">
        <f>IF(ISERROR(SUMIF($B$21:$B$672,$B137,$M$21:$M$672)/SUMIF($B$21:$B$672,$B137,$L$21:$L$672)-1),"-",SUMIF($B$21:$B$672,$B137,$M$21:$M$672)/SUMIF($B$21:$B$672,$B137,$L$21:$L$672)-1)</f>
        <v>-9.4627753993943853E-2</v>
      </c>
      <c r="P137" s="31">
        <f>IF(ISERROR(SUMIF($J$21:$J$672,$J137,$M$21:$M$672)/SUMIF($J$21:$J$672,$J137,$L$21:$L$672)-1),"-",SUMIF($J$21:$J$672,$J137,$M$21:$M$672)/SUMIF($J$21:$J$672,$J137,$L$21:$L$672)-1)</f>
        <v>-6.3732778273366986E-2</v>
      </c>
      <c r="Q137" s="31">
        <f>IF(ISERROR(SUMIF($K$21:$K$672,$K137,$M$21:$M$672)/SUMIF($K$21:$K$672,$K137,$L$21:$L$672)-1),"-",SUMIF($K$21:$K$672,$K137,$M$21:$M$672)/SUMIF($K$21:$K$672,$K137,$L$21:$L$672)-1)</f>
        <v>-2.2365450582957913E-2</v>
      </c>
      <c r="R137" s="31">
        <f>IF(ISERROR(SUMIF($I$21:$I$672,$I137,$M$21:$M$672)/SUMIF($I$21:$I$672,$I137,$L$21:$L$672)-1),"-",SUMIF($I$21:$I$672,$I137,$M$21:$M$672)/SUMIF($I$21:$I$672,$I137,$L$21:$L$672)-1)</f>
        <v>-6.3732778273366986E-2</v>
      </c>
      <c r="S137" s="46">
        <v>1402</v>
      </c>
      <c r="T137" s="46">
        <v>1292</v>
      </c>
      <c r="U137" s="46">
        <v>1071</v>
      </c>
      <c r="V137" s="46">
        <v>964</v>
      </c>
      <c r="W137" s="46">
        <v>962</v>
      </c>
      <c r="X137" s="46">
        <v>935</v>
      </c>
      <c r="Y137" s="46">
        <v>977</v>
      </c>
      <c r="Z137" s="46">
        <v>990</v>
      </c>
      <c r="AA137" s="46">
        <v>969</v>
      </c>
      <c r="AB137" s="46">
        <v>943</v>
      </c>
      <c r="AC137" s="46">
        <v>930</v>
      </c>
      <c r="AD137" s="46">
        <v>908</v>
      </c>
      <c r="AE137" s="46">
        <v>894</v>
      </c>
      <c r="AF137" s="46">
        <v>887</v>
      </c>
      <c r="AG137" s="46">
        <v>876</v>
      </c>
      <c r="AH137" s="46">
        <v>853</v>
      </c>
      <c r="AI137" s="46">
        <v>842</v>
      </c>
      <c r="AJ137" s="46">
        <v>830</v>
      </c>
      <c r="AK137" s="46">
        <v>805</v>
      </c>
      <c r="AL137" s="46">
        <v>800</v>
      </c>
      <c r="AM137" s="46">
        <v>794</v>
      </c>
      <c r="AN137" s="46">
        <v>803</v>
      </c>
      <c r="AO137" s="46">
        <v>817</v>
      </c>
      <c r="AP137" s="46">
        <v>827</v>
      </c>
      <c r="AQ137" s="46">
        <v>842</v>
      </c>
      <c r="AR137" s="47">
        <v>853</v>
      </c>
      <c r="AS137" s="80" t="str">
        <f>IF(COUNTIF(B$20:B137,B137)=1,1,"-")</f>
        <v>-</v>
      </c>
      <c r="AT137" s="80" t="str">
        <f>IF(COUNTIF(J$20:J137,J137)=1,1,"-")</f>
        <v>-</v>
      </c>
      <c r="AU137" s="80" t="str">
        <f>IF(COUNTIF(K$20:K137,K137)=1,1,"-")</f>
        <v>-</v>
      </c>
      <c r="AV137" s="80" t="str">
        <f>IF(COUNTIF(I$20:I137,I137)=1,1,"-")</f>
        <v>-</v>
      </c>
      <c r="AW137" s="48" t="s">
        <v>241</v>
      </c>
      <c r="AZ137"/>
      <c r="BA137"/>
      <c r="BB137"/>
      <c r="BC137"/>
      <c r="BD137"/>
    </row>
    <row r="138" spans="1:56" ht="15.75" customHeight="1" x14ac:dyDescent="0.2">
      <c r="A138" s="93" t="s">
        <v>1798</v>
      </c>
      <c r="B138" s="95" t="s">
        <v>1976</v>
      </c>
      <c r="C138" s="94" t="s">
        <v>1977</v>
      </c>
      <c r="D138" s="94" t="s">
        <v>344</v>
      </c>
      <c r="E138" s="94" t="s">
        <v>183</v>
      </c>
      <c r="F138" s="94" t="s">
        <v>391</v>
      </c>
      <c r="G138" s="96" t="s">
        <v>734</v>
      </c>
      <c r="H138" s="96" t="s">
        <v>735</v>
      </c>
      <c r="I138" s="96" t="s">
        <v>344</v>
      </c>
      <c r="J138" s="96" t="s">
        <v>183</v>
      </c>
      <c r="K138" s="96" t="s">
        <v>391</v>
      </c>
      <c r="L138" s="65">
        <f>HLOOKUP(L$20,$S$18:$AW138,ROW($S138)-ROW($S$18)+1,FALSE)</f>
        <v>4557</v>
      </c>
      <c r="M138" s="65">
        <f>HLOOKUP(M$20,$S$18:$AW138,ROW($S138)-ROW($S$18)+1,FALSE)</f>
        <v>3882</v>
      </c>
      <c r="N138" s="66">
        <f t="shared" si="6"/>
        <v>-0.1481237656352864</v>
      </c>
      <c r="O138" s="31">
        <f>IF(ISERROR(SUMIF($B$21:$B$672,$B138,$M$21:$M$672)/SUMIF($B$21:$B$672,$B138,$L$21:$L$672)-1),"-",SUMIF($B$21:$B$672,$B138,$M$21:$M$672)/SUMIF($B$21:$B$672,$B138,$L$21:$L$672)-1)</f>
        <v>-0.1481237656352864</v>
      </c>
      <c r="P138" s="31">
        <f>IF(ISERROR(SUMIF($J$21:$J$672,$J138,$M$21:$M$672)/SUMIF($J$21:$J$672,$J138,$L$21:$L$672)-1),"-",SUMIF($J$21:$J$672,$J138,$M$21:$M$672)/SUMIF($J$21:$J$672,$J138,$L$21:$L$672)-1)</f>
        <v>-0.10967885320591175</v>
      </c>
      <c r="Q138" s="31">
        <f>IF(ISERROR(SUMIF($K$21:$K$672,$K138,$M$21:$M$672)/SUMIF($K$21:$K$672,$K138,$L$21:$L$672)-1),"-",SUMIF($K$21:$K$672,$K138,$M$21:$M$672)/SUMIF($K$21:$K$672,$K138,$L$21:$L$672)-1)</f>
        <v>-3.0916047319583084E-2</v>
      </c>
      <c r="R138" s="31">
        <f>IF(ISERROR(SUMIF($I$21:$I$672,$I138,$M$21:$M$672)/SUMIF($I$21:$I$672,$I138,$L$21:$L$672)-1),"-",SUMIF($I$21:$I$672,$I138,$M$21:$M$672)/SUMIF($I$21:$I$672,$I138,$L$21:$L$672)-1)</f>
        <v>-0.10967885320591175</v>
      </c>
      <c r="S138" s="46">
        <v>4225</v>
      </c>
      <c r="T138" s="46">
        <v>4529</v>
      </c>
      <c r="U138" s="46">
        <v>4834</v>
      </c>
      <c r="V138" s="46">
        <v>4889</v>
      </c>
      <c r="W138" s="46">
        <v>4829</v>
      </c>
      <c r="X138" s="46">
        <v>4557</v>
      </c>
      <c r="Y138" s="46">
        <v>4333</v>
      </c>
      <c r="Z138" s="46">
        <v>4139</v>
      </c>
      <c r="AA138" s="46">
        <v>3972</v>
      </c>
      <c r="AB138" s="46">
        <v>3898</v>
      </c>
      <c r="AC138" s="46">
        <v>3882</v>
      </c>
      <c r="AD138" s="46">
        <v>3901</v>
      </c>
      <c r="AE138" s="46">
        <v>3909</v>
      </c>
      <c r="AF138" s="46">
        <v>3851</v>
      </c>
      <c r="AG138" s="46">
        <v>3810</v>
      </c>
      <c r="AH138" s="46">
        <v>3748</v>
      </c>
      <c r="AI138" s="46">
        <v>3658</v>
      </c>
      <c r="AJ138" s="46">
        <v>3579</v>
      </c>
      <c r="AK138" s="46">
        <v>3528</v>
      </c>
      <c r="AL138" s="46">
        <v>3535</v>
      </c>
      <c r="AM138" s="46">
        <v>3538</v>
      </c>
      <c r="AN138" s="46">
        <v>3571</v>
      </c>
      <c r="AO138" s="46">
        <v>3609</v>
      </c>
      <c r="AP138" s="46">
        <v>3644</v>
      </c>
      <c r="AQ138" s="46">
        <v>3682</v>
      </c>
      <c r="AR138" s="47">
        <v>3724</v>
      </c>
      <c r="AS138" s="80">
        <f>IF(COUNTIF(B$20:B138,B138)=1,1,"-")</f>
        <v>1</v>
      </c>
      <c r="AT138" s="80">
        <f>IF(COUNTIF(J$20:J138,J138)=1,1,"-")</f>
        <v>1</v>
      </c>
      <c r="AU138" s="80" t="str">
        <f>IF(COUNTIF(K$20:K138,K138)=1,1,"-")</f>
        <v>-</v>
      </c>
      <c r="AV138" s="80">
        <f>IF(COUNTIF(I$20:I138,I138)=1,1,"-")</f>
        <v>1</v>
      </c>
      <c r="AW138" s="48" t="s">
        <v>241</v>
      </c>
      <c r="AZ138"/>
      <c r="BA138"/>
      <c r="BB138"/>
      <c r="BC138"/>
      <c r="BD138"/>
    </row>
    <row r="139" spans="1:56" ht="15.75" customHeight="1" x14ac:dyDescent="0.2">
      <c r="A139" s="93" t="s">
        <v>1798</v>
      </c>
      <c r="B139" s="95" t="s">
        <v>1978</v>
      </c>
      <c r="C139" s="94" t="s">
        <v>1979</v>
      </c>
      <c r="D139" s="94" t="s">
        <v>316</v>
      </c>
      <c r="E139" s="94" t="s">
        <v>112</v>
      </c>
      <c r="F139" s="94" t="s">
        <v>386</v>
      </c>
      <c r="G139" s="96" t="s">
        <v>736</v>
      </c>
      <c r="H139" s="96" t="s">
        <v>737</v>
      </c>
      <c r="I139" s="96" t="s">
        <v>5</v>
      </c>
      <c r="J139" s="96" t="s">
        <v>5</v>
      </c>
      <c r="K139" s="96" t="s">
        <v>395</v>
      </c>
      <c r="L139" s="65">
        <f>HLOOKUP(L$20,$S$18:$AW139,ROW($S139)-ROW($S$18)+1,FALSE)</f>
        <v>1169</v>
      </c>
      <c r="M139" s="65">
        <f>HLOOKUP(M$20,$S$18:$AW139,ROW($S139)-ROW($S$18)+1,FALSE)</f>
        <v>952</v>
      </c>
      <c r="N139" s="66">
        <f t="shared" si="6"/>
        <v>-0.18562874251497008</v>
      </c>
      <c r="O139" s="31">
        <f>IF(ISERROR(SUMIF($B$21:$B$672,$B139,$M$21:$M$672)/SUMIF($B$21:$B$672,$B139,$L$21:$L$672)-1),"-",SUMIF($B$21:$B$672,$B139,$M$21:$M$672)/SUMIF($B$21:$B$672,$B139,$L$21:$L$672)-1)</f>
        <v>-4.1630778064886576E-2</v>
      </c>
      <c r="P139" s="31">
        <f>IF(ISERROR(SUMIF($J$21:$J$672,$J139,$M$21:$M$672)/SUMIF($J$21:$J$672,$J139,$L$21:$L$672)-1),"-",SUMIF($J$21:$J$672,$J139,$M$21:$M$672)/SUMIF($J$21:$J$672,$J139,$L$21:$L$672)-1)</f>
        <v>-9.1864716636197441E-2</v>
      </c>
      <c r="Q139" s="31">
        <f>IF(ISERROR(SUMIF($K$21:$K$672,$K139,$M$21:$M$672)/SUMIF($K$21:$K$672,$K139,$L$21:$L$672)-1),"-",SUMIF($K$21:$K$672,$K139,$M$21:$M$672)/SUMIF($K$21:$K$672,$K139,$L$21:$L$672)-1)</f>
        <v>-1.9312825455785054E-2</v>
      </c>
      <c r="R139" s="31">
        <f>IF(ISERROR(SUMIF($I$21:$I$672,$I139,$M$21:$M$672)/SUMIF($I$21:$I$672,$I139,$L$21:$L$672)-1),"-",SUMIF($I$21:$I$672,$I139,$M$21:$M$672)/SUMIF($I$21:$I$672,$I139,$L$21:$L$672)-1)</f>
        <v>-9.1864716636197441E-2</v>
      </c>
      <c r="S139" s="46">
        <v>1027</v>
      </c>
      <c r="T139" s="46">
        <v>1067</v>
      </c>
      <c r="U139" s="46">
        <v>1113</v>
      </c>
      <c r="V139" s="46">
        <v>1149</v>
      </c>
      <c r="W139" s="46">
        <v>1182</v>
      </c>
      <c r="X139" s="46">
        <v>1169</v>
      </c>
      <c r="Y139" s="46">
        <v>1096</v>
      </c>
      <c r="Z139" s="46">
        <v>1022</v>
      </c>
      <c r="AA139" s="46">
        <v>976</v>
      </c>
      <c r="AB139" s="46">
        <v>966</v>
      </c>
      <c r="AC139" s="46">
        <v>952</v>
      </c>
      <c r="AD139" s="46">
        <v>939</v>
      </c>
      <c r="AE139" s="46">
        <v>937</v>
      </c>
      <c r="AF139" s="46">
        <v>926</v>
      </c>
      <c r="AG139" s="46">
        <v>914</v>
      </c>
      <c r="AH139" s="46">
        <v>903</v>
      </c>
      <c r="AI139" s="46">
        <v>887</v>
      </c>
      <c r="AJ139" s="46">
        <v>877</v>
      </c>
      <c r="AK139" s="46">
        <v>872</v>
      </c>
      <c r="AL139" s="46">
        <v>877</v>
      </c>
      <c r="AM139" s="46">
        <v>887</v>
      </c>
      <c r="AN139" s="46">
        <v>896</v>
      </c>
      <c r="AO139" s="46">
        <v>910</v>
      </c>
      <c r="AP139" s="46">
        <v>916</v>
      </c>
      <c r="AQ139" s="46">
        <v>926</v>
      </c>
      <c r="AR139" s="47">
        <v>934</v>
      </c>
      <c r="AS139" s="80">
        <f>IF(COUNTIF(B$20:B139,B139)=1,1,"-")</f>
        <v>1</v>
      </c>
      <c r="AT139" s="80">
        <f>IF(COUNTIF(J$20:J139,J139)=1,1,"-")</f>
        <v>1</v>
      </c>
      <c r="AU139" s="80" t="str">
        <f>IF(COUNTIF(K$20:K139,K139)=1,1,"-")</f>
        <v>-</v>
      </c>
      <c r="AV139" s="80">
        <f>IF(COUNTIF(I$20:I139,I139)=1,1,"-")</f>
        <v>1</v>
      </c>
      <c r="AW139" s="48" t="s">
        <v>241</v>
      </c>
      <c r="AZ139"/>
      <c r="BA139"/>
      <c r="BB139"/>
      <c r="BC139"/>
      <c r="BD139"/>
    </row>
    <row r="140" spans="1:56" ht="15.75" customHeight="1" x14ac:dyDescent="0.2">
      <c r="A140" s="93" t="s">
        <v>1798</v>
      </c>
      <c r="B140" s="95" t="s">
        <v>1809</v>
      </c>
      <c r="C140" s="94" t="s">
        <v>1810</v>
      </c>
      <c r="D140" s="94" t="s">
        <v>303</v>
      </c>
      <c r="E140" s="94" t="s">
        <v>164</v>
      </c>
      <c r="F140" s="94" t="s">
        <v>384</v>
      </c>
      <c r="G140" s="96" t="s">
        <v>738</v>
      </c>
      <c r="H140" s="96" t="s">
        <v>739</v>
      </c>
      <c r="I140" s="96" t="s">
        <v>303</v>
      </c>
      <c r="J140" s="96" t="s">
        <v>164</v>
      </c>
      <c r="K140" s="96" t="s">
        <v>384</v>
      </c>
      <c r="L140" s="65">
        <f>HLOOKUP(L$20,$S$18:$AW140,ROW($S140)-ROW($S$18)+1,FALSE)</f>
        <v>1292</v>
      </c>
      <c r="M140" s="65">
        <f>HLOOKUP(M$20,$S$18:$AW140,ROW($S140)-ROW($S$18)+1,FALSE)</f>
        <v>1513</v>
      </c>
      <c r="N140" s="66">
        <f t="shared" si="6"/>
        <v>0.17105263157894735</v>
      </c>
      <c r="O140" s="31">
        <f>IF(ISERROR(SUMIF($B$21:$B$672,$B140,$M$21:$M$672)/SUMIF($B$21:$B$672,$B140,$L$21:$L$672)-1),"-",SUMIF($B$21:$B$672,$B140,$M$21:$M$672)/SUMIF($B$21:$B$672,$B140,$L$21:$L$672)-1)</f>
        <v>0.12235494880546072</v>
      </c>
      <c r="P140" s="31">
        <f>IF(ISERROR(SUMIF($J$21:$J$672,$J140,$M$21:$M$672)/SUMIF($J$21:$J$672,$J140,$L$21:$L$672)-1),"-",SUMIF($J$21:$J$672,$J140,$M$21:$M$672)/SUMIF($J$21:$J$672,$J140,$L$21:$L$672)-1)</f>
        <v>0.12235494880546072</v>
      </c>
      <c r="Q140" s="31">
        <f>IF(ISERROR(SUMIF($K$21:$K$672,$K140,$M$21:$M$672)/SUMIF($K$21:$K$672,$K140,$L$21:$L$672)-1),"-",SUMIF($K$21:$K$672,$K140,$M$21:$M$672)/SUMIF($K$21:$K$672,$K140,$L$21:$L$672)-1)</f>
        <v>-2.2365450582957913E-2</v>
      </c>
      <c r="R140" s="31">
        <f>IF(ISERROR(SUMIF($I$21:$I$672,$I140,$M$21:$M$672)/SUMIF($I$21:$I$672,$I140,$L$21:$L$672)-1),"-",SUMIF($I$21:$I$672,$I140,$M$21:$M$672)/SUMIF($I$21:$I$672,$I140,$L$21:$L$672)-1)</f>
        <v>0.13141460765680146</v>
      </c>
      <c r="S140" s="46">
        <v>1274</v>
      </c>
      <c r="T140" s="46">
        <v>1265</v>
      </c>
      <c r="U140" s="46">
        <v>1268</v>
      </c>
      <c r="V140" s="46">
        <v>1279</v>
      </c>
      <c r="W140" s="46">
        <v>1303</v>
      </c>
      <c r="X140" s="46">
        <v>1292</v>
      </c>
      <c r="Y140" s="46">
        <v>1318</v>
      </c>
      <c r="Z140" s="46">
        <v>1349</v>
      </c>
      <c r="AA140" s="46">
        <v>1410</v>
      </c>
      <c r="AB140" s="46">
        <v>1456</v>
      </c>
      <c r="AC140" s="46">
        <v>1513</v>
      </c>
      <c r="AD140" s="46">
        <v>1577</v>
      </c>
      <c r="AE140" s="46">
        <v>1645</v>
      </c>
      <c r="AF140" s="46">
        <v>1663</v>
      </c>
      <c r="AG140" s="46">
        <v>1661</v>
      </c>
      <c r="AH140" s="46">
        <v>1678</v>
      </c>
      <c r="AI140" s="46">
        <v>1682</v>
      </c>
      <c r="AJ140" s="46">
        <v>1675</v>
      </c>
      <c r="AK140" s="46">
        <v>1670</v>
      </c>
      <c r="AL140" s="46">
        <v>1639</v>
      </c>
      <c r="AM140" s="46">
        <v>1634</v>
      </c>
      <c r="AN140" s="46">
        <v>1635</v>
      </c>
      <c r="AO140" s="46">
        <v>1641</v>
      </c>
      <c r="AP140" s="46">
        <v>1664</v>
      </c>
      <c r="AQ140" s="46">
        <v>1682</v>
      </c>
      <c r="AR140" s="47">
        <v>1707</v>
      </c>
      <c r="AS140" s="80" t="str">
        <f>IF(COUNTIF(B$20:B140,B140)=1,1,"-")</f>
        <v>-</v>
      </c>
      <c r="AT140" s="80" t="str">
        <f>IF(COUNTIF(J$20:J140,J140)=1,1,"-")</f>
        <v>-</v>
      </c>
      <c r="AU140" s="80" t="str">
        <f>IF(COUNTIF(K$20:K140,K140)=1,1,"-")</f>
        <v>-</v>
      </c>
      <c r="AV140" s="80" t="str">
        <f>IF(COUNTIF(I$20:I140,I140)=1,1,"-")</f>
        <v>-</v>
      </c>
      <c r="AW140" s="48" t="s">
        <v>241</v>
      </c>
      <c r="AZ140"/>
      <c r="BA140"/>
      <c r="BB140"/>
      <c r="BC140"/>
      <c r="BD140"/>
    </row>
    <row r="141" spans="1:56" ht="15.75" customHeight="1" x14ac:dyDescent="0.2">
      <c r="A141" s="93" t="s">
        <v>1798</v>
      </c>
      <c r="B141" s="95" t="s">
        <v>1966</v>
      </c>
      <c r="C141" s="94" t="s">
        <v>1967</v>
      </c>
      <c r="D141" s="94" t="s">
        <v>281</v>
      </c>
      <c r="E141" s="94" t="s">
        <v>129</v>
      </c>
      <c r="F141" s="94" t="s">
        <v>385</v>
      </c>
      <c r="G141" s="96" t="s">
        <v>740</v>
      </c>
      <c r="H141" s="96" t="s">
        <v>741</v>
      </c>
      <c r="I141" s="96" t="s">
        <v>281</v>
      </c>
      <c r="J141" s="96" t="s">
        <v>129</v>
      </c>
      <c r="K141" s="96" t="s">
        <v>385</v>
      </c>
      <c r="L141" s="65">
        <f>HLOOKUP(L$20,$S$18:$AW141,ROW($S141)-ROW($S$18)+1,FALSE)</f>
        <v>494</v>
      </c>
      <c r="M141" s="65">
        <f>HLOOKUP(M$20,$S$18:$AW141,ROW($S141)-ROW($S$18)+1,FALSE)</f>
        <v>380</v>
      </c>
      <c r="N141" s="66">
        <f t="shared" si="6"/>
        <v>-0.23076923076923073</v>
      </c>
      <c r="O141" s="31">
        <f>IF(ISERROR(SUMIF($B$21:$B$672,$B141,$M$21:$M$672)/SUMIF($B$21:$B$672,$B141,$L$21:$L$672)-1),"-",SUMIF($B$21:$B$672,$B141,$M$21:$M$672)/SUMIF($B$21:$B$672,$B141,$L$21:$L$672)-1)</f>
        <v>-0.17828106852497094</v>
      </c>
      <c r="P141" s="31">
        <f>IF(ISERROR(SUMIF($J$21:$J$672,$J141,$M$21:$M$672)/SUMIF($J$21:$J$672,$J141,$L$21:$L$672)-1),"-",SUMIF($J$21:$J$672,$J141,$M$21:$M$672)/SUMIF($J$21:$J$672,$J141,$L$21:$L$672)-1)</f>
        <v>-0.12849413886384131</v>
      </c>
      <c r="Q141" s="31">
        <f>IF(ISERROR(SUMIF($K$21:$K$672,$K141,$M$21:$M$672)/SUMIF($K$21:$K$672,$K141,$L$21:$L$672)-1),"-",SUMIF($K$21:$K$672,$K141,$M$21:$M$672)/SUMIF($K$21:$K$672,$K141,$L$21:$L$672)-1)</f>
        <v>-0.10412074832930718</v>
      </c>
      <c r="R141" s="31">
        <f>IF(ISERROR(SUMIF($I$21:$I$672,$I141,$M$21:$M$672)/SUMIF($I$21:$I$672,$I141,$L$21:$L$672)-1),"-",SUMIF($I$21:$I$672,$I141,$M$21:$M$672)/SUMIF($I$21:$I$672,$I141,$L$21:$L$672)-1)</f>
        <v>-0.10886507549926938</v>
      </c>
      <c r="S141" s="46">
        <v>679</v>
      </c>
      <c r="T141" s="46">
        <v>650</v>
      </c>
      <c r="U141" s="46">
        <v>606</v>
      </c>
      <c r="V141" s="46">
        <v>592</v>
      </c>
      <c r="W141" s="46">
        <v>558</v>
      </c>
      <c r="X141" s="46">
        <v>494</v>
      </c>
      <c r="Y141" s="46">
        <v>456</v>
      </c>
      <c r="Z141" s="46">
        <v>390</v>
      </c>
      <c r="AA141" s="46">
        <v>371</v>
      </c>
      <c r="AB141" s="46">
        <v>382</v>
      </c>
      <c r="AC141" s="46">
        <v>380</v>
      </c>
      <c r="AD141" s="46">
        <v>380</v>
      </c>
      <c r="AE141" s="46">
        <v>379</v>
      </c>
      <c r="AF141" s="46">
        <v>378</v>
      </c>
      <c r="AG141" s="46">
        <v>375</v>
      </c>
      <c r="AH141" s="46">
        <v>363</v>
      </c>
      <c r="AI141" s="46">
        <v>356</v>
      </c>
      <c r="AJ141" s="46">
        <v>349</v>
      </c>
      <c r="AK141" s="46">
        <v>344</v>
      </c>
      <c r="AL141" s="46">
        <v>343</v>
      </c>
      <c r="AM141" s="46">
        <v>344</v>
      </c>
      <c r="AN141" s="46">
        <v>347</v>
      </c>
      <c r="AO141" s="46">
        <v>349</v>
      </c>
      <c r="AP141" s="46">
        <v>353</v>
      </c>
      <c r="AQ141" s="46">
        <v>357</v>
      </c>
      <c r="AR141" s="47">
        <v>359</v>
      </c>
      <c r="AS141" s="80" t="str">
        <f>IF(COUNTIF(B$20:B141,B141)=1,1,"-")</f>
        <v>-</v>
      </c>
      <c r="AT141" s="80" t="str">
        <f>IF(COUNTIF(J$20:J141,J141)=1,1,"-")</f>
        <v>-</v>
      </c>
      <c r="AU141" s="80" t="str">
        <f>IF(COUNTIF(K$20:K141,K141)=1,1,"-")</f>
        <v>-</v>
      </c>
      <c r="AV141" s="80" t="str">
        <f>IF(COUNTIF(I$20:I141,I141)=1,1,"-")</f>
        <v>-</v>
      </c>
      <c r="AW141" s="48" t="s">
        <v>241</v>
      </c>
      <c r="AZ141"/>
      <c r="BA141"/>
      <c r="BB141"/>
      <c r="BC141"/>
      <c r="BD141"/>
    </row>
    <row r="142" spans="1:56" ht="15.75" customHeight="1" x14ac:dyDescent="0.2">
      <c r="A142" s="93" t="s">
        <v>1798</v>
      </c>
      <c r="B142" s="95" t="s">
        <v>1819</v>
      </c>
      <c r="C142" s="94" t="s">
        <v>1820</v>
      </c>
      <c r="D142" s="94" t="s">
        <v>205</v>
      </c>
      <c r="E142" s="94" t="s">
        <v>205</v>
      </c>
      <c r="F142" s="94" t="s">
        <v>386</v>
      </c>
      <c r="G142" s="96" t="s">
        <v>742</v>
      </c>
      <c r="H142" s="96" t="s">
        <v>743</v>
      </c>
      <c r="I142" s="96" t="s">
        <v>205</v>
      </c>
      <c r="J142" s="96" t="s">
        <v>205</v>
      </c>
      <c r="K142" s="96" t="s">
        <v>386</v>
      </c>
      <c r="L142" s="65">
        <f>HLOOKUP(L$20,$S$18:$AW142,ROW($S142)-ROW($S$18)+1,FALSE)</f>
        <v>3219</v>
      </c>
      <c r="M142" s="65">
        <f>HLOOKUP(M$20,$S$18:$AW142,ROW($S142)-ROW($S$18)+1,FALSE)</f>
        <v>2770</v>
      </c>
      <c r="N142" s="66">
        <f t="shared" si="6"/>
        <v>-0.13948431189810495</v>
      </c>
      <c r="O142" s="31">
        <f>IF(ISERROR(SUMIF($B$21:$B$672,$B142,$M$21:$M$672)/SUMIF($B$21:$B$672,$B142,$L$21:$L$672)-1),"-",SUMIF($B$21:$B$672,$B142,$M$21:$M$672)/SUMIF($B$21:$B$672,$B142,$L$21:$L$672)-1)</f>
        <v>-0.11852217443418178</v>
      </c>
      <c r="P142" s="31">
        <f>IF(ISERROR(SUMIF($J$21:$J$672,$J142,$M$21:$M$672)/SUMIF($J$21:$J$672,$J142,$L$21:$L$672)-1),"-",SUMIF($J$21:$J$672,$J142,$M$21:$M$672)/SUMIF($J$21:$J$672,$J142,$L$21:$L$672)-1)</f>
        <v>-0.14003828596672063</v>
      </c>
      <c r="Q142" s="31">
        <f>IF(ISERROR(SUMIF($K$21:$K$672,$K142,$M$21:$M$672)/SUMIF($K$21:$K$672,$K142,$L$21:$L$672)-1),"-",SUMIF($K$21:$K$672,$K142,$M$21:$M$672)/SUMIF($K$21:$K$672,$K142,$L$21:$L$672)-1)</f>
        <v>-6.9526650567419579E-2</v>
      </c>
      <c r="R142" s="31">
        <f>IF(ISERROR(SUMIF($I$21:$I$672,$I142,$M$21:$M$672)/SUMIF($I$21:$I$672,$I142,$L$21:$L$672)-1),"-",SUMIF($I$21:$I$672,$I142,$M$21:$M$672)/SUMIF($I$21:$I$672,$I142,$L$21:$L$672)-1)</f>
        <v>-0.14003828596672063</v>
      </c>
      <c r="S142" s="46">
        <v>3043</v>
      </c>
      <c r="T142" s="46">
        <v>3002</v>
      </c>
      <c r="U142" s="46">
        <v>2997</v>
      </c>
      <c r="V142" s="46">
        <v>3076</v>
      </c>
      <c r="W142" s="46">
        <v>3108</v>
      </c>
      <c r="X142" s="46">
        <v>3219</v>
      </c>
      <c r="Y142" s="46">
        <v>3206</v>
      </c>
      <c r="Z142" s="46">
        <v>3124</v>
      </c>
      <c r="AA142" s="46">
        <v>3025</v>
      </c>
      <c r="AB142" s="46">
        <v>2888</v>
      </c>
      <c r="AC142" s="46">
        <v>2770</v>
      </c>
      <c r="AD142" s="46">
        <v>2652</v>
      </c>
      <c r="AE142" s="46">
        <v>2562</v>
      </c>
      <c r="AF142" s="46">
        <v>2525</v>
      </c>
      <c r="AG142" s="46">
        <v>2482</v>
      </c>
      <c r="AH142" s="46">
        <v>2409</v>
      </c>
      <c r="AI142" s="46">
        <v>2348</v>
      </c>
      <c r="AJ142" s="46">
        <v>2300</v>
      </c>
      <c r="AK142" s="46">
        <v>2242</v>
      </c>
      <c r="AL142" s="46">
        <v>2205</v>
      </c>
      <c r="AM142" s="46">
        <v>2205</v>
      </c>
      <c r="AN142" s="46">
        <v>2222</v>
      </c>
      <c r="AO142" s="46">
        <v>2229</v>
      </c>
      <c r="AP142" s="46">
        <v>2255</v>
      </c>
      <c r="AQ142" s="46">
        <v>2271</v>
      </c>
      <c r="AR142" s="47">
        <v>2293</v>
      </c>
      <c r="AS142" s="80" t="str">
        <f>IF(COUNTIF(B$20:B142,B142)=1,1,"-")</f>
        <v>-</v>
      </c>
      <c r="AT142" s="80" t="str">
        <f>IF(COUNTIF(J$20:J142,J142)=1,1,"-")</f>
        <v>-</v>
      </c>
      <c r="AU142" s="80" t="str">
        <f>IF(COUNTIF(K$20:K142,K142)=1,1,"-")</f>
        <v>-</v>
      </c>
      <c r="AV142" s="80" t="str">
        <f>IF(COUNTIF(I$20:I142,I142)=1,1,"-")</f>
        <v>-</v>
      </c>
      <c r="AW142" s="48" t="s">
        <v>241</v>
      </c>
      <c r="AZ142"/>
      <c r="BA142"/>
      <c r="BB142"/>
      <c r="BC142"/>
      <c r="BD142"/>
    </row>
    <row r="143" spans="1:56" ht="15.75" customHeight="1" x14ac:dyDescent="0.2">
      <c r="A143" s="93" t="s">
        <v>1798</v>
      </c>
      <c r="B143" s="95" t="s">
        <v>1980</v>
      </c>
      <c r="C143" s="94" t="s">
        <v>745</v>
      </c>
      <c r="D143" s="94" t="s">
        <v>23</v>
      </c>
      <c r="E143" s="94" t="s">
        <v>23</v>
      </c>
      <c r="F143" s="94" t="s">
        <v>391</v>
      </c>
      <c r="G143" s="96" t="s">
        <v>744</v>
      </c>
      <c r="H143" s="96" t="s">
        <v>745</v>
      </c>
      <c r="I143" s="96" t="s">
        <v>23</v>
      </c>
      <c r="J143" s="96" t="s">
        <v>23</v>
      </c>
      <c r="K143" s="96" t="s">
        <v>391</v>
      </c>
      <c r="L143" s="65">
        <f>HLOOKUP(L$20,$S$18:$AW143,ROW($S143)-ROW($S$18)+1,FALSE)</f>
        <v>300</v>
      </c>
      <c r="M143" s="65">
        <f>HLOOKUP(M$20,$S$18:$AW143,ROW($S143)-ROW($S$18)+1,FALSE)</f>
        <v>289</v>
      </c>
      <c r="N143" s="66">
        <f t="shared" si="6"/>
        <v>-3.6666666666666625E-2</v>
      </c>
      <c r="O143" s="31">
        <f>IF(ISERROR(SUMIF($B$21:$B$672,$B143,$M$21:$M$672)/SUMIF($B$21:$B$672,$B143,$L$21:$L$672)-1),"-",SUMIF($B$21:$B$672,$B143,$M$21:$M$672)/SUMIF($B$21:$B$672,$B143,$L$21:$L$672)-1)</f>
        <v>-3.6666666666666625E-2</v>
      </c>
      <c r="P143" s="31">
        <f>IF(ISERROR(SUMIF($J$21:$J$672,$J143,$M$21:$M$672)/SUMIF($J$21:$J$672,$J143,$L$21:$L$672)-1),"-",SUMIF($J$21:$J$672,$J143,$M$21:$M$672)/SUMIF($J$21:$J$672,$J143,$L$21:$L$672)-1)</f>
        <v>1.7005501076297502E-2</v>
      </c>
      <c r="Q143" s="31">
        <f>IF(ISERROR(SUMIF($K$21:$K$672,$K143,$M$21:$M$672)/SUMIF($K$21:$K$672,$K143,$L$21:$L$672)-1),"-",SUMIF($K$21:$K$672,$K143,$M$21:$M$672)/SUMIF($K$21:$K$672,$K143,$L$21:$L$672)-1)</f>
        <v>-3.0916047319583084E-2</v>
      </c>
      <c r="R143" s="31">
        <f>IF(ISERROR(SUMIF($I$21:$I$672,$I143,$M$21:$M$672)/SUMIF($I$21:$I$672,$I143,$L$21:$L$672)-1),"-",SUMIF($I$21:$I$672,$I143,$M$21:$M$672)/SUMIF($I$21:$I$672,$I143,$L$21:$L$672)-1)</f>
        <v>1.7005501076297502E-2</v>
      </c>
      <c r="S143" s="46">
        <v>316</v>
      </c>
      <c r="T143" s="46">
        <v>316</v>
      </c>
      <c r="U143" s="46">
        <v>311</v>
      </c>
      <c r="V143" s="46">
        <v>295</v>
      </c>
      <c r="W143" s="46">
        <v>291</v>
      </c>
      <c r="X143" s="46">
        <v>300</v>
      </c>
      <c r="Y143" s="46">
        <v>295</v>
      </c>
      <c r="Z143" s="46">
        <v>288</v>
      </c>
      <c r="AA143" s="46">
        <v>289</v>
      </c>
      <c r="AB143" s="46">
        <v>288</v>
      </c>
      <c r="AC143" s="46">
        <v>289</v>
      </c>
      <c r="AD143" s="46">
        <v>293</v>
      </c>
      <c r="AE143" s="46">
        <v>295</v>
      </c>
      <c r="AF143" s="46">
        <v>301</v>
      </c>
      <c r="AG143" s="46">
        <v>305</v>
      </c>
      <c r="AH143" s="46">
        <v>306</v>
      </c>
      <c r="AI143" s="46">
        <v>307</v>
      </c>
      <c r="AJ143" s="46">
        <v>307</v>
      </c>
      <c r="AK143" s="46">
        <v>309</v>
      </c>
      <c r="AL143" s="46">
        <v>311</v>
      </c>
      <c r="AM143" s="46">
        <v>315</v>
      </c>
      <c r="AN143" s="46">
        <v>320</v>
      </c>
      <c r="AO143" s="46">
        <v>328</v>
      </c>
      <c r="AP143" s="46">
        <v>336</v>
      </c>
      <c r="AQ143" s="46">
        <v>343</v>
      </c>
      <c r="AR143" s="47">
        <v>351</v>
      </c>
      <c r="AS143" s="80">
        <f>IF(COUNTIF(B$20:B143,B143)=1,1,"-")</f>
        <v>1</v>
      </c>
      <c r="AT143" s="80" t="str">
        <f>IF(COUNTIF(J$20:J143,J143)=1,1,"-")</f>
        <v>-</v>
      </c>
      <c r="AU143" s="80" t="str">
        <f>IF(COUNTIF(K$20:K143,K143)=1,1,"-")</f>
        <v>-</v>
      </c>
      <c r="AV143" s="80" t="str">
        <f>IF(COUNTIF(I$20:I143,I143)=1,1,"-")</f>
        <v>-</v>
      </c>
      <c r="AW143" s="48" t="s">
        <v>241</v>
      </c>
      <c r="AZ143"/>
      <c r="BA143"/>
      <c r="BB143"/>
      <c r="BC143"/>
      <c r="BD143"/>
    </row>
    <row r="144" spans="1:56" ht="15.75" customHeight="1" x14ac:dyDescent="0.2">
      <c r="A144" s="93" t="s">
        <v>1798</v>
      </c>
      <c r="B144" s="95" t="s">
        <v>1835</v>
      </c>
      <c r="C144" s="94" t="s">
        <v>1836</v>
      </c>
      <c r="D144" s="94" t="s">
        <v>284</v>
      </c>
      <c r="E144" s="94" t="s">
        <v>79</v>
      </c>
      <c r="F144" s="94" t="s">
        <v>388</v>
      </c>
      <c r="G144" s="96" t="s">
        <v>746</v>
      </c>
      <c r="H144" s="96" t="s">
        <v>747</v>
      </c>
      <c r="I144" s="96" t="s">
        <v>321</v>
      </c>
      <c r="J144" s="96" t="s">
        <v>75</v>
      </c>
      <c r="K144" s="96" t="s">
        <v>386</v>
      </c>
      <c r="L144" s="65">
        <f>HLOOKUP(L$20,$S$18:$AW144,ROW($S144)-ROW($S$18)+1,FALSE)</f>
        <v>1868</v>
      </c>
      <c r="M144" s="65">
        <f>HLOOKUP(M$20,$S$18:$AW144,ROW($S144)-ROW($S$18)+1,FALSE)</f>
        <v>1632</v>
      </c>
      <c r="N144" s="66">
        <f t="shared" si="6"/>
        <v>-0.12633832976445392</v>
      </c>
      <c r="O144" s="31">
        <f>IF(ISERROR(SUMIF($B$21:$B$672,$B144,$M$21:$M$672)/SUMIF($B$21:$B$672,$B144,$L$21:$L$672)-1),"-",SUMIF($B$21:$B$672,$B144,$M$21:$M$672)/SUMIF($B$21:$B$672,$B144,$L$21:$L$672)-1)</f>
        <v>-9.4627753993943853E-2</v>
      </c>
      <c r="P144" s="31">
        <f>IF(ISERROR(SUMIF($J$21:$J$672,$J144,$M$21:$M$672)/SUMIF($J$21:$J$672,$J144,$L$21:$L$672)-1),"-",SUMIF($J$21:$J$672,$J144,$M$21:$M$672)/SUMIF($J$21:$J$672,$J144,$L$21:$L$672)-1)</f>
        <v>-0.12633832976445392</v>
      </c>
      <c r="Q144" s="31">
        <f>IF(ISERROR(SUMIF($K$21:$K$672,$K144,$M$21:$M$672)/SUMIF($K$21:$K$672,$K144,$L$21:$L$672)-1),"-",SUMIF($K$21:$K$672,$K144,$M$21:$M$672)/SUMIF($K$21:$K$672,$K144,$L$21:$L$672)-1)</f>
        <v>-6.9526650567419579E-2</v>
      </c>
      <c r="R144" s="31">
        <f>IF(ISERROR(SUMIF($I$21:$I$672,$I144,$M$21:$M$672)/SUMIF($I$21:$I$672,$I144,$L$21:$L$672)-1),"-",SUMIF($I$21:$I$672,$I144,$M$21:$M$672)/SUMIF($I$21:$I$672,$I144,$L$21:$L$672)-1)</f>
        <v>-0.12633832976445392</v>
      </c>
      <c r="S144" s="46">
        <v>1925</v>
      </c>
      <c r="T144" s="46">
        <v>1891</v>
      </c>
      <c r="U144" s="46">
        <v>1908</v>
      </c>
      <c r="V144" s="46">
        <v>1863</v>
      </c>
      <c r="W144" s="46">
        <v>1868</v>
      </c>
      <c r="X144" s="46">
        <v>1868</v>
      </c>
      <c r="Y144" s="46">
        <v>1873</v>
      </c>
      <c r="Z144" s="46">
        <v>1815</v>
      </c>
      <c r="AA144" s="46">
        <v>1745</v>
      </c>
      <c r="AB144" s="46">
        <v>1677</v>
      </c>
      <c r="AC144" s="46">
        <v>1632</v>
      </c>
      <c r="AD144" s="46">
        <v>1592</v>
      </c>
      <c r="AE144" s="46">
        <v>1551</v>
      </c>
      <c r="AF144" s="46">
        <v>1505</v>
      </c>
      <c r="AG144" s="46">
        <v>1465</v>
      </c>
      <c r="AH144" s="46">
        <v>1427</v>
      </c>
      <c r="AI144" s="46">
        <v>1390</v>
      </c>
      <c r="AJ144" s="46">
        <v>1367</v>
      </c>
      <c r="AK144" s="46">
        <v>1353</v>
      </c>
      <c r="AL144" s="46">
        <v>1340</v>
      </c>
      <c r="AM144" s="46">
        <v>1325</v>
      </c>
      <c r="AN144" s="46">
        <v>1327</v>
      </c>
      <c r="AO144" s="46">
        <v>1329</v>
      </c>
      <c r="AP144" s="46">
        <v>1341</v>
      </c>
      <c r="AQ144" s="46">
        <v>1336</v>
      </c>
      <c r="AR144" s="47">
        <v>1329</v>
      </c>
      <c r="AS144" s="80" t="str">
        <f>IF(COUNTIF(B$20:B144,B144)=1,1,"-")</f>
        <v>-</v>
      </c>
      <c r="AT144" s="80">
        <f>IF(COUNTIF(J$20:J144,J144)=1,1,"-")</f>
        <v>1</v>
      </c>
      <c r="AU144" s="80" t="str">
        <f>IF(COUNTIF(K$20:K144,K144)=1,1,"-")</f>
        <v>-</v>
      </c>
      <c r="AV144" s="80">
        <f>IF(COUNTIF(I$20:I144,I144)=1,1,"-")</f>
        <v>1</v>
      </c>
      <c r="AW144" s="48" t="s">
        <v>241</v>
      </c>
      <c r="AZ144"/>
      <c r="BA144"/>
      <c r="BB144"/>
      <c r="BC144"/>
      <c r="BD144"/>
    </row>
    <row r="145" spans="1:56" ht="15.75" customHeight="1" x14ac:dyDescent="0.2">
      <c r="A145" s="93" t="s">
        <v>1798</v>
      </c>
      <c r="B145" s="95" t="s">
        <v>1981</v>
      </c>
      <c r="C145" s="94" t="s">
        <v>1982</v>
      </c>
      <c r="D145" s="94" t="s">
        <v>305</v>
      </c>
      <c r="E145" s="94" t="s">
        <v>93</v>
      </c>
      <c r="F145" s="94" t="s">
        <v>389</v>
      </c>
      <c r="G145" s="96" t="s">
        <v>748</v>
      </c>
      <c r="H145" s="96" t="s">
        <v>749</v>
      </c>
      <c r="I145" s="96" t="s">
        <v>305</v>
      </c>
      <c r="J145" s="96" t="s">
        <v>93</v>
      </c>
      <c r="K145" s="96" t="s">
        <v>389</v>
      </c>
      <c r="L145" s="65">
        <f>HLOOKUP(L$20,$S$18:$AW145,ROW($S145)-ROW($S$18)+1,FALSE)</f>
        <v>756</v>
      </c>
      <c r="M145" s="65">
        <f>HLOOKUP(M$20,$S$18:$AW145,ROW($S145)-ROW($S$18)+1,FALSE)</f>
        <v>671</v>
      </c>
      <c r="N145" s="66">
        <f t="shared" si="6"/>
        <v>-0.11243386243386244</v>
      </c>
      <c r="O145" s="31">
        <f>IF(ISERROR(SUMIF($B$21:$B$672,$B145,$M$21:$M$672)/SUMIF($B$21:$B$672,$B145,$L$21:$L$672)-1),"-",SUMIF($B$21:$B$672,$B145,$M$21:$M$672)/SUMIF($B$21:$B$672,$B145,$L$21:$L$672)-1)</f>
        <v>-0.11243386243386244</v>
      </c>
      <c r="P145" s="31">
        <f>IF(ISERROR(SUMIF($J$21:$J$672,$J145,$M$21:$M$672)/SUMIF($J$21:$J$672,$J145,$L$21:$L$672)-1),"-",SUMIF($J$21:$J$672,$J145,$M$21:$M$672)/SUMIF($J$21:$J$672,$J145,$L$21:$L$672)-1)</f>
        <v>-7.434154630416312E-2</v>
      </c>
      <c r="Q145" s="31">
        <f>IF(ISERROR(SUMIF($K$21:$K$672,$K145,$M$21:$M$672)/SUMIF($K$21:$K$672,$K145,$L$21:$L$672)-1),"-",SUMIF($K$21:$K$672,$K145,$M$21:$M$672)/SUMIF($K$21:$K$672,$K145,$L$21:$L$672)-1)</f>
        <v>-7.8231982896267982E-2</v>
      </c>
      <c r="R145" s="31">
        <f>IF(ISERROR(SUMIF($I$21:$I$672,$I145,$M$21:$M$672)/SUMIF($I$21:$I$672,$I145,$L$21:$L$672)-1),"-",SUMIF($I$21:$I$672,$I145,$M$21:$M$672)/SUMIF($I$21:$I$672,$I145,$L$21:$L$672)-1)</f>
        <v>-7.434154630416312E-2</v>
      </c>
      <c r="S145" s="46">
        <v>688</v>
      </c>
      <c r="T145" s="46">
        <v>676</v>
      </c>
      <c r="U145" s="46">
        <v>699</v>
      </c>
      <c r="V145" s="46">
        <v>733</v>
      </c>
      <c r="W145" s="46">
        <v>769</v>
      </c>
      <c r="X145" s="46">
        <v>756</v>
      </c>
      <c r="Y145" s="46">
        <v>744</v>
      </c>
      <c r="Z145" s="46">
        <v>746</v>
      </c>
      <c r="AA145" s="46">
        <v>722</v>
      </c>
      <c r="AB145" s="46">
        <v>686</v>
      </c>
      <c r="AC145" s="46">
        <v>671</v>
      </c>
      <c r="AD145" s="46">
        <v>689</v>
      </c>
      <c r="AE145" s="46">
        <v>699</v>
      </c>
      <c r="AF145" s="46">
        <v>705</v>
      </c>
      <c r="AG145" s="46">
        <v>693</v>
      </c>
      <c r="AH145" s="46">
        <v>688</v>
      </c>
      <c r="AI145" s="46">
        <v>682</v>
      </c>
      <c r="AJ145" s="46">
        <v>674</v>
      </c>
      <c r="AK145" s="46">
        <v>665</v>
      </c>
      <c r="AL145" s="46">
        <v>657</v>
      </c>
      <c r="AM145" s="46">
        <v>658</v>
      </c>
      <c r="AN145" s="46">
        <v>656</v>
      </c>
      <c r="AO145" s="46">
        <v>662</v>
      </c>
      <c r="AP145" s="46">
        <v>672</v>
      </c>
      <c r="AQ145" s="46">
        <v>682</v>
      </c>
      <c r="AR145" s="47">
        <v>688</v>
      </c>
      <c r="AS145" s="80">
        <f>IF(COUNTIF(B$20:B145,B145)=1,1,"-")</f>
        <v>1</v>
      </c>
      <c r="AT145" s="80" t="str">
        <f>IF(COUNTIF(J$20:J145,J145)=1,1,"-")</f>
        <v>-</v>
      </c>
      <c r="AU145" s="80" t="str">
        <f>IF(COUNTIF(K$20:K145,K145)=1,1,"-")</f>
        <v>-</v>
      </c>
      <c r="AV145" s="80" t="str">
        <f>IF(COUNTIF(I$20:I145,I145)=1,1,"-")</f>
        <v>-</v>
      </c>
      <c r="AW145" s="48" t="s">
        <v>241</v>
      </c>
      <c r="AZ145"/>
      <c r="BA145"/>
      <c r="BB145"/>
      <c r="BC145"/>
      <c r="BD145"/>
    </row>
    <row r="146" spans="1:56" ht="15.75" customHeight="1" x14ac:dyDescent="0.2">
      <c r="A146" s="93" t="s">
        <v>1798</v>
      </c>
      <c r="B146" s="95" t="s">
        <v>1983</v>
      </c>
      <c r="C146" s="94" t="s">
        <v>1984</v>
      </c>
      <c r="D146" s="94" t="s">
        <v>149</v>
      </c>
      <c r="E146" s="94" t="s">
        <v>149</v>
      </c>
      <c r="F146" s="94" t="s">
        <v>389</v>
      </c>
      <c r="G146" s="96" t="s">
        <v>750</v>
      </c>
      <c r="H146" s="96" t="s">
        <v>751</v>
      </c>
      <c r="I146" s="96" t="s">
        <v>149</v>
      </c>
      <c r="J146" s="96" t="s">
        <v>149</v>
      </c>
      <c r="K146" s="96" t="s">
        <v>389</v>
      </c>
      <c r="L146" s="65">
        <f>HLOOKUP(L$20,$S$18:$AW146,ROW($S146)-ROW($S$18)+1,FALSE)</f>
        <v>443</v>
      </c>
      <c r="M146" s="65">
        <f>HLOOKUP(M$20,$S$18:$AW146,ROW($S146)-ROW($S$18)+1,FALSE)</f>
        <v>398</v>
      </c>
      <c r="N146" s="66">
        <f t="shared" si="6"/>
        <v>-0.10158013544018063</v>
      </c>
      <c r="O146" s="31">
        <f>IF(ISERROR(SUMIF($B$21:$B$672,$B146,$M$21:$M$672)/SUMIF($B$21:$B$672,$B146,$L$21:$L$672)-1),"-",SUMIF($B$21:$B$672,$B146,$M$21:$M$672)/SUMIF($B$21:$B$672,$B146,$L$21:$L$672)-1)</f>
        <v>-0.10158013544018063</v>
      </c>
      <c r="P146" s="31">
        <f>IF(ISERROR(SUMIF($J$21:$J$672,$J146,$M$21:$M$672)/SUMIF($J$21:$J$672,$J146,$L$21:$L$672)-1),"-",SUMIF($J$21:$J$672,$J146,$M$21:$M$672)/SUMIF($J$21:$J$672,$J146,$L$21:$L$672)-1)</f>
        <v>-0.10085470085470083</v>
      </c>
      <c r="Q146" s="31">
        <f>IF(ISERROR(SUMIF($K$21:$K$672,$K146,$M$21:$M$672)/SUMIF($K$21:$K$672,$K146,$L$21:$L$672)-1),"-",SUMIF($K$21:$K$672,$K146,$M$21:$M$672)/SUMIF($K$21:$K$672,$K146,$L$21:$L$672)-1)</f>
        <v>-7.8231982896267982E-2</v>
      </c>
      <c r="R146" s="31">
        <f>IF(ISERROR(SUMIF($I$21:$I$672,$I146,$M$21:$M$672)/SUMIF($I$21:$I$672,$I146,$L$21:$L$672)-1),"-",SUMIF($I$21:$I$672,$I146,$M$21:$M$672)/SUMIF($I$21:$I$672,$I146,$L$21:$L$672)-1)</f>
        <v>-0.10085470085470083</v>
      </c>
      <c r="S146" s="46">
        <v>468</v>
      </c>
      <c r="T146" s="46">
        <v>462</v>
      </c>
      <c r="U146" s="46">
        <v>452</v>
      </c>
      <c r="V146" s="46">
        <v>439</v>
      </c>
      <c r="W146" s="46">
        <v>450</v>
      </c>
      <c r="X146" s="46">
        <v>443</v>
      </c>
      <c r="Y146" s="46">
        <v>440</v>
      </c>
      <c r="Z146" s="46">
        <v>423</v>
      </c>
      <c r="AA146" s="46">
        <v>415</v>
      </c>
      <c r="AB146" s="46">
        <v>415</v>
      </c>
      <c r="AC146" s="46">
        <v>398</v>
      </c>
      <c r="AD146" s="46">
        <v>397</v>
      </c>
      <c r="AE146" s="46">
        <v>395</v>
      </c>
      <c r="AF146" s="46">
        <v>393</v>
      </c>
      <c r="AG146" s="46">
        <v>388</v>
      </c>
      <c r="AH146" s="46">
        <v>385</v>
      </c>
      <c r="AI146" s="46">
        <v>381</v>
      </c>
      <c r="AJ146" s="46">
        <v>378</v>
      </c>
      <c r="AK146" s="46">
        <v>375</v>
      </c>
      <c r="AL146" s="46">
        <v>377</v>
      </c>
      <c r="AM146" s="46">
        <v>379</v>
      </c>
      <c r="AN146" s="46">
        <v>381</v>
      </c>
      <c r="AO146" s="46">
        <v>384</v>
      </c>
      <c r="AP146" s="46">
        <v>388</v>
      </c>
      <c r="AQ146" s="46">
        <v>390</v>
      </c>
      <c r="AR146" s="47">
        <v>392</v>
      </c>
      <c r="AS146" s="80">
        <f>IF(COUNTIF(B$20:B146,B146)=1,1,"-")</f>
        <v>1</v>
      </c>
      <c r="AT146" s="80">
        <f>IF(COUNTIF(J$20:J146,J146)=1,1,"-")</f>
        <v>1</v>
      </c>
      <c r="AU146" s="80" t="str">
        <f>IF(COUNTIF(K$20:K146,K146)=1,1,"-")</f>
        <v>-</v>
      </c>
      <c r="AV146" s="80">
        <f>IF(COUNTIF(I$20:I146,I146)=1,1,"-")</f>
        <v>1</v>
      </c>
      <c r="AW146" s="48" t="s">
        <v>241</v>
      </c>
      <c r="AZ146"/>
      <c r="BA146"/>
      <c r="BB146"/>
      <c r="BC146"/>
      <c r="BD146"/>
    </row>
    <row r="147" spans="1:56" ht="15.75" customHeight="1" x14ac:dyDescent="0.2">
      <c r="A147" s="93" t="s">
        <v>1798</v>
      </c>
      <c r="B147" s="95" t="s">
        <v>1985</v>
      </c>
      <c r="C147" s="94" t="s">
        <v>1986</v>
      </c>
      <c r="D147" s="94" t="s">
        <v>752</v>
      </c>
      <c r="E147" s="94" t="s">
        <v>355</v>
      </c>
      <c r="F147" s="94" t="s">
        <v>386</v>
      </c>
      <c r="G147" s="96" t="s">
        <v>753</v>
      </c>
      <c r="H147" s="96" t="s">
        <v>754</v>
      </c>
      <c r="I147" s="96" t="s">
        <v>752</v>
      </c>
      <c r="J147" s="96" t="s">
        <v>355</v>
      </c>
      <c r="K147" s="96" t="s">
        <v>386</v>
      </c>
      <c r="L147" s="65">
        <f>HLOOKUP(L$20,$S$18:$AW147,ROW($S147)-ROW($S$18)+1,FALSE)</f>
        <v>586</v>
      </c>
      <c r="M147" s="65">
        <f>HLOOKUP(M$20,$S$18:$AW147,ROW($S147)-ROW($S$18)+1,FALSE)</f>
        <v>532</v>
      </c>
      <c r="N147" s="66">
        <f t="shared" si="6"/>
        <v>-9.2150170648464202E-2</v>
      </c>
      <c r="O147" s="31">
        <f>IF(ISERROR(SUMIF($B$21:$B$672,$B147,$M$21:$M$672)/SUMIF($B$21:$B$672,$B147,$L$21:$L$672)-1),"-",SUMIF($B$21:$B$672,$B147,$M$21:$M$672)/SUMIF($B$21:$B$672,$B147,$L$21:$L$672)-1)</f>
        <v>-9.2150170648464202E-2</v>
      </c>
      <c r="P147" s="31">
        <f>IF(ISERROR(SUMIF($J$21:$J$672,$J147,$M$21:$M$672)/SUMIF($J$21:$J$672,$J147,$L$21:$L$672)-1),"-",SUMIF($J$21:$J$672,$J147,$M$21:$M$672)/SUMIF($J$21:$J$672,$J147,$L$21:$L$672)-1)</f>
        <v>-9.2150170648464202E-2</v>
      </c>
      <c r="Q147" s="31">
        <f>IF(ISERROR(SUMIF($K$21:$K$672,$K147,$M$21:$M$672)/SUMIF($K$21:$K$672,$K147,$L$21:$L$672)-1),"-",SUMIF($K$21:$K$672,$K147,$M$21:$M$672)/SUMIF($K$21:$K$672,$K147,$L$21:$L$672)-1)</f>
        <v>-6.9526650567419579E-2</v>
      </c>
      <c r="R147" s="31">
        <f>IF(ISERROR(SUMIF($I$21:$I$672,$I147,$M$21:$M$672)/SUMIF($I$21:$I$672,$I147,$L$21:$L$672)-1),"-",SUMIF($I$21:$I$672,$I147,$M$21:$M$672)/SUMIF($I$21:$I$672,$I147,$L$21:$L$672)-1)</f>
        <v>-9.2150170648464202E-2</v>
      </c>
      <c r="S147" s="46">
        <v>570</v>
      </c>
      <c r="T147" s="46">
        <v>565</v>
      </c>
      <c r="U147" s="46">
        <v>560</v>
      </c>
      <c r="V147" s="46">
        <v>578</v>
      </c>
      <c r="W147" s="46">
        <v>587</v>
      </c>
      <c r="X147" s="46">
        <v>586</v>
      </c>
      <c r="Y147" s="46">
        <v>574</v>
      </c>
      <c r="Z147" s="46">
        <v>566</v>
      </c>
      <c r="AA147" s="46">
        <v>555</v>
      </c>
      <c r="AB147" s="46">
        <v>540</v>
      </c>
      <c r="AC147" s="46">
        <v>532</v>
      </c>
      <c r="AD147" s="46">
        <v>531</v>
      </c>
      <c r="AE147" s="46">
        <v>532</v>
      </c>
      <c r="AF147" s="46">
        <v>537</v>
      </c>
      <c r="AG147" s="46">
        <v>535</v>
      </c>
      <c r="AH147" s="46">
        <v>534</v>
      </c>
      <c r="AI147" s="46">
        <v>534</v>
      </c>
      <c r="AJ147" s="46">
        <v>530</v>
      </c>
      <c r="AK147" s="46">
        <v>525</v>
      </c>
      <c r="AL147" s="46">
        <v>524</v>
      </c>
      <c r="AM147" s="46">
        <v>526</v>
      </c>
      <c r="AN147" s="46">
        <v>528</v>
      </c>
      <c r="AO147" s="46">
        <v>532</v>
      </c>
      <c r="AP147" s="46">
        <v>538</v>
      </c>
      <c r="AQ147" s="46">
        <v>543</v>
      </c>
      <c r="AR147" s="47">
        <v>551</v>
      </c>
      <c r="AS147" s="80">
        <f>IF(COUNTIF(B$20:B147,B147)=1,1,"-")</f>
        <v>1</v>
      </c>
      <c r="AT147" s="80">
        <f>IF(COUNTIF(J$20:J147,J147)=1,1,"-")</f>
        <v>1</v>
      </c>
      <c r="AU147" s="80" t="str">
        <f>IF(COUNTIF(K$20:K147,K147)=1,1,"-")</f>
        <v>-</v>
      </c>
      <c r="AV147" s="80">
        <f>IF(COUNTIF(I$20:I147,I147)=1,1,"-")</f>
        <v>1</v>
      </c>
      <c r="AW147" s="48" t="s">
        <v>241</v>
      </c>
      <c r="AZ147"/>
      <c r="BA147"/>
      <c r="BB147"/>
      <c r="BC147"/>
      <c r="BD147"/>
    </row>
    <row r="148" spans="1:56" ht="15.75" customHeight="1" x14ac:dyDescent="0.2">
      <c r="A148" s="93" t="s">
        <v>1798</v>
      </c>
      <c r="B148" s="95" t="s">
        <v>1956</v>
      </c>
      <c r="C148" s="94" t="s">
        <v>1957</v>
      </c>
      <c r="D148" s="94" t="s">
        <v>62</v>
      </c>
      <c r="E148" s="94" t="s">
        <v>62</v>
      </c>
      <c r="F148" s="94" t="s">
        <v>389</v>
      </c>
      <c r="G148" s="96" t="s">
        <v>755</v>
      </c>
      <c r="H148" s="96" t="s">
        <v>756</v>
      </c>
      <c r="I148" s="96" t="s">
        <v>142</v>
      </c>
      <c r="J148" s="96" t="s">
        <v>142</v>
      </c>
      <c r="K148" s="96" t="s">
        <v>389</v>
      </c>
      <c r="L148" s="65">
        <f>HLOOKUP(L$20,$S$18:$AW148,ROW($S148)-ROW($S$18)+1,FALSE)</f>
        <v>1698</v>
      </c>
      <c r="M148" s="65">
        <f>HLOOKUP(M$20,$S$18:$AW148,ROW($S148)-ROW($S$18)+1,FALSE)</f>
        <v>1683</v>
      </c>
      <c r="N148" s="66">
        <f t="shared" si="6"/>
        <v>-8.8339222614840507E-3</v>
      </c>
      <c r="O148" s="31">
        <f>IF(ISERROR(SUMIF($B$21:$B$672,$B148,$M$21:$M$672)/SUMIF($B$21:$B$672,$B148,$L$21:$L$672)-1),"-",SUMIF($B$21:$B$672,$B148,$M$21:$M$672)/SUMIF($B$21:$B$672,$B148,$L$21:$L$672)-1)</f>
        <v>-6.9290712468193405E-2</v>
      </c>
      <c r="P148" s="31">
        <f>IF(ISERROR(SUMIF($J$21:$J$672,$J148,$M$21:$M$672)/SUMIF($J$21:$J$672,$J148,$L$21:$L$672)-1),"-",SUMIF($J$21:$J$672,$J148,$M$21:$M$672)/SUMIF($J$21:$J$672,$J148,$L$21:$L$672)-1)</f>
        <v>-8.8339222614840507E-3</v>
      </c>
      <c r="Q148" s="31">
        <f>IF(ISERROR(SUMIF($K$21:$K$672,$K148,$M$21:$M$672)/SUMIF($K$21:$K$672,$K148,$L$21:$L$672)-1),"-",SUMIF($K$21:$K$672,$K148,$M$21:$M$672)/SUMIF($K$21:$K$672,$K148,$L$21:$L$672)-1)</f>
        <v>-7.8231982896267982E-2</v>
      </c>
      <c r="R148" s="31">
        <f>IF(ISERROR(SUMIF($I$21:$I$672,$I148,$M$21:$M$672)/SUMIF($I$21:$I$672,$I148,$L$21:$L$672)-1),"-",SUMIF($I$21:$I$672,$I148,$M$21:$M$672)/SUMIF($I$21:$I$672,$I148,$L$21:$L$672)-1)</f>
        <v>-8.8339222614840507E-3</v>
      </c>
      <c r="S148" s="46">
        <v>1936</v>
      </c>
      <c r="T148" s="46">
        <v>1921</v>
      </c>
      <c r="U148" s="46">
        <v>1908</v>
      </c>
      <c r="V148" s="46">
        <v>1818</v>
      </c>
      <c r="W148" s="46">
        <v>1732</v>
      </c>
      <c r="X148" s="46">
        <v>1698</v>
      </c>
      <c r="Y148" s="46">
        <v>1715</v>
      </c>
      <c r="Z148" s="46">
        <v>1696</v>
      </c>
      <c r="AA148" s="46">
        <v>1693</v>
      </c>
      <c r="AB148" s="46">
        <v>1694</v>
      </c>
      <c r="AC148" s="46">
        <v>1683</v>
      </c>
      <c r="AD148" s="46">
        <v>1660</v>
      </c>
      <c r="AE148" s="46">
        <v>1648</v>
      </c>
      <c r="AF148" s="46">
        <v>1643</v>
      </c>
      <c r="AG148" s="46">
        <v>1604</v>
      </c>
      <c r="AH148" s="46">
        <v>1569</v>
      </c>
      <c r="AI148" s="46">
        <v>1524</v>
      </c>
      <c r="AJ148" s="46">
        <v>1505</v>
      </c>
      <c r="AK148" s="46">
        <v>1494</v>
      </c>
      <c r="AL148" s="46">
        <v>1493</v>
      </c>
      <c r="AM148" s="46">
        <v>1505</v>
      </c>
      <c r="AN148" s="46">
        <v>1533</v>
      </c>
      <c r="AO148" s="46">
        <v>1535</v>
      </c>
      <c r="AP148" s="46">
        <v>1561</v>
      </c>
      <c r="AQ148" s="46">
        <v>1568</v>
      </c>
      <c r="AR148" s="47">
        <v>1586</v>
      </c>
      <c r="AS148" s="80" t="str">
        <f>IF(COUNTIF(B$20:B148,B148)=1,1,"-")</f>
        <v>-</v>
      </c>
      <c r="AT148" s="80">
        <f>IF(COUNTIF(J$20:J148,J148)=1,1,"-")</f>
        <v>1</v>
      </c>
      <c r="AU148" s="80" t="str">
        <f>IF(COUNTIF(K$20:K148,K148)=1,1,"-")</f>
        <v>-</v>
      </c>
      <c r="AV148" s="80">
        <f>IF(COUNTIF(I$20:I148,I148)=1,1,"-")</f>
        <v>1</v>
      </c>
      <c r="AW148" s="48" t="s">
        <v>241</v>
      </c>
      <c r="AZ148"/>
      <c r="BA148"/>
      <c r="BB148"/>
      <c r="BC148"/>
      <c r="BD148"/>
    </row>
    <row r="149" spans="1:56" ht="15.75" customHeight="1" x14ac:dyDescent="0.2">
      <c r="A149" s="93" t="s">
        <v>1798</v>
      </c>
      <c r="B149" s="95" t="s">
        <v>1987</v>
      </c>
      <c r="C149" s="94" t="s">
        <v>1988</v>
      </c>
      <c r="D149" s="94" t="s">
        <v>28</v>
      </c>
      <c r="E149" s="94" t="s">
        <v>28</v>
      </c>
      <c r="F149" s="94" t="s">
        <v>391</v>
      </c>
      <c r="G149" s="96" t="s">
        <v>757</v>
      </c>
      <c r="H149" s="96" t="s">
        <v>758</v>
      </c>
      <c r="I149" s="96" t="s">
        <v>28</v>
      </c>
      <c r="J149" s="96" t="s">
        <v>28</v>
      </c>
      <c r="K149" s="96" t="s">
        <v>391</v>
      </c>
      <c r="L149" s="65">
        <f>HLOOKUP(L$20,$S$18:$AW149,ROW($S149)-ROW($S$18)+1,FALSE)</f>
        <v>2857</v>
      </c>
      <c r="M149" s="65">
        <f>HLOOKUP(M$20,$S$18:$AW149,ROW($S149)-ROW($S$18)+1,FALSE)</f>
        <v>2553</v>
      </c>
      <c r="N149" s="66">
        <f t="shared" ref="N149:N212" si="7">IF(ISERROR(M149/L149-1),"-",M149/L149-1)</f>
        <v>-0.10640532026601335</v>
      </c>
      <c r="O149" s="31">
        <f>IF(ISERROR(SUMIF($B$21:$B$672,$B149,$M$21:$M$672)/SUMIF($B$21:$B$672,$B149,$L$21:$L$672)-1),"-",SUMIF($B$21:$B$672,$B149,$M$21:$M$672)/SUMIF($B$21:$B$672,$B149,$L$21:$L$672)-1)</f>
        <v>-0.10640532026601335</v>
      </c>
      <c r="P149" s="31">
        <f>IF(ISERROR(SUMIF($J$21:$J$672,$J149,$M$21:$M$672)/SUMIF($J$21:$J$672,$J149,$L$21:$L$672)-1),"-",SUMIF($J$21:$J$672,$J149,$M$21:$M$672)/SUMIF($J$21:$J$672,$J149,$L$21:$L$672)-1)</f>
        <v>-0.10577736748980693</v>
      </c>
      <c r="Q149" s="31">
        <f>IF(ISERROR(SUMIF($K$21:$K$672,$K149,$M$21:$M$672)/SUMIF($K$21:$K$672,$K149,$L$21:$L$672)-1),"-",SUMIF($K$21:$K$672,$K149,$M$21:$M$672)/SUMIF($K$21:$K$672,$K149,$L$21:$L$672)-1)</f>
        <v>-3.0916047319583084E-2</v>
      </c>
      <c r="R149" s="31">
        <f>IF(ISERROR(SUMIF($I$21:$I$672,$I149,$M$21:$M$672)/SUMIF($I$21:$I$672,$I149,$L$21:$L$672)-1),"-",SUMIF($I$21:$I$672,$I149,$M$21:$M$672)/SUMIF($I$21:$I$672,$I149,$L$21:$L$672)-1)</f>
        <v>-0.10577736748980693</v>
      </c>
      <c r="S149" s="46">
        <v>2654</v>
      </c>
      <c r="T149" s="46">
        <v>2812</v>
      </c>
      <c r="U149" s="46">
        <v>2868</v>
      </c>
      <c r="V149" s="46">
        <v>2833</v>
      </c>
      <c r="W149" s="46">
        <v>2832</v>
      </c>
      <c r="X149" s="46">
        <v>2857</v>
      </c>
      <c r="Y149" s="46">
        <v>2805</v>
      </c>
      <c r="Z149" s="46">
        <v>2769</v>
      </c>
      <c r="AA149" s="46">
        <v>2694</v>
      </c>
      <c r="AB149" s="46">
        <v>2613</v>
      </c>
      <c r="AC149" s="46">
        <v>2553</v>
      </c>
      <c r="AD149" s="46">
        <v>2509</v>
      </c>
      <c r="AE149" s="46">
        <v>2473</v>
      </c>
      <c r="AF149" s="46">
        <v>2461</v>
      </c>
      <c r="AG149" s="46">
        <v>2441</v>
      </c>
      <c r="AH149" s="46">
        <v>2407</v>
      </c>
      <c r="AI149" s="46">
        <v>2361</v>
      </c>
      <c r="AJ149" s="46">
        <v>2329</v>
      </c>
      <c r="AK149" s="46">
        <v>2323</v>
      </c>
      <c r="AL149" s="46">
        <v>2328</v>
      </c>
      <c r="AM149" s="46">
        <v>2345</v>
      </c>
      <c r="AN149" s="46">
        <v>2374</v>
      </c>
      <c r="AO149" s="46">
        <v>2406</v>
      </c>
      <c r="AP149" s="46">
        <v>2443</v>
      </c>
      <c r="AQ149" s="46">
        <v>2464</v>
      </c>
      <c r="AR149" s="47">
        <v>2489</v>
      </c>
      <c r="AS149" s="80">
        <f>IF(COUNTIF(B$20:B149,B149)=1,1,"-")</f>
        <v>1</v>
      </c>
      <c r="AT149" s="80" t="str">
        <f>IF(COUNTIF(J$20:J149,J149)=1,1,"-")</f>
        <v>-</v>
      </c>
      <c r="AU149" s="80" t="str">
        <f>IF(COUNTIF(K$20:K149,K149)=1,1,"-")</f>
        <v>-</v>
      </c>
      <c r="AV149" s="80" t="str">
        <f>IF(COUNTIF(I$20:I149,I149)=1,1,"-")</f>
        <v>-</v>
      </c>
      <c r="AW149" s="48" t="s">
        <v>241</v>
      </c>
      <c r="AZ149"/>
      <c r="BA149"/>
      <c r="BB149"/>
      <c r="BC149"/>
      <c r="BD149"/>
    </row>
    <row r="150" spans="1:56" ht="15.75" customHeight="1" x14ac:dyDescent="0.2">
      <c r="A150" s="93" t="s">
        <v>1798</v>
      </c>
      <c r="B150" s="95" t="s">
        <v>1989</v>
      </c>
      <c r="C150" s="94" t="s">
        <v>1990</v>
      </c>
      <c r="D150" s="94" t="s">
        <v>133</v>
      </c>
      <c r="E150" s="94" t="s">
        <v>133</v>
      </c>
      <c r="F150" s="94" t="s">
        <v>391</v>
      </c>
      <c r="G150" s="96" t="s">
        <v>759</v>
      </c>
      <c r="H150" s="96" t="s">
        <v>760</v>
      </c>
      <c r="I150" s="96" t="s">
        <v>157</v>
      </c>
      <c r="J150" s="96" t="s">
        <v>157</v>
      </c>
      <c r="K150" s="96" t="s">
        <v>391</v>
      </c>
      <c r="L150" s="65">
        <f>HLOOKUP(L$20,$S$18:$AW150,ROW($S150)-ROW($S$18)+1,FALSE)</f>
        <v>1728</v>
      </c>
      <c r="M150" s="65">
        <f>HLOOKUP(M$20,$S$18:$AW150,ROW($S150)-ROW($S$18)+1,FALSE)</f>
        <v>1950</v>
      </c>
      <c r="N150" s="66">
        <f t="shared" si="7"/>
        <v>0.12847222222222232</v>
      </c>
      <c r="O150" s="31">
        <f>IF(ISERROR(SUMIF($B$21:$B$672,$B150,$M$21:$M$672)/SUMIF($B$21:$B$672,$B150,$L$21:$L$672)-1),"-",SUMIF($B$21:$B$672,$B150,$M$21:$M$672)/SUMIF($B$21:$B$672,$B150,$L$21:$L$672)-1)</f>
        <v>7.6543209876543283E-2</v>
      </c>
      <c r="P150" s="31">
        <f>IF(ISERROR(SUMIF($J$21:$J$672,$J150,$M$21:$M$672)/SUMIF($J$21:$J$672,$J150,$L$21:$L$672)-1),"-",SUMIF($J$21:$J$672,$J150,$M$21:$M$672)/SUMIF($J$21:$J$672,$J150,$L$21:$L$672)-1)</f>
        <v>0.10900716479017403</v>
      </c>
      <c r="Q150" s="31">
        <f>IF(ISERROR(SUMIF($K$21:$K$672,$K150,$M$21:$M$672)/SUMIF($K$21:$K$672,$K150,$L$21:$L$672)-1),"-",SUMIF($K$21:$K$672,$K150,$M$21:$M$672)/SUMIF($K$21:$K$672,$K150,$L$21:$L$672)-1)</f>
        <v>-3.0916047319583084E-2</v>
      </c>
      <c r="R150" s="31">
        <f>IF(ISERROR(SUMIF($I$21:$I$672,$I150,$M$21:$M$672)/SUMIF($I$21:$I$672,$I150,$L$21:$L$672)-1),"-",SUMIF($I$21:$I$672,$I150,$M$21:$M$672)/SUMIF($I$21:$I$672,$I150,$L$21:$L$672)-1)</f>
        <v>0.10900716479017403</v>
      </c>
      <c r="S150" s="46">
        <v>1712</v>
      </c>
      <c r="T150" s="46">
        <v>1712</v>
      </c>
      <c r="U150" s="46">
        <v>1701</v>
      </c>
      <c r="V150" s="46">
        <v>1714</v>
      </c>
      <c r="W150" s="46">
        <v>1705</v>
      </c>
      <c r="X150" s="46">
        <v>1728</v>
      </c>
      <c r="Y150" s="46">
        <v>1762</v>
      </c>
      <c r="Z150" s="46">
        <v>1799</v>
      </c>
      <c r="AA150" s="46">
        <v>1851</v>
      </c>
      <c r="AB150" s="46">
        <v>1910</v>
      </c>
      <c r="AC150" s="46">
        <v>1950</v>
      </c>
      <c r="AD150" s="46">
        <v>1976</v>
      </c>
      <c r="AE150" s="46">
        <v>2020</v>
      </c>
      <c r="AF150" s="46">
        <v>2057</v>
      </c>
      <c r="AG150" s="46">
        <v>2090</v>
      </c>
      <c r="AH150" s="46">
        <v>2100</v>
      </c>
      <c r="AI150" s="46">
        <v>2104</v>
      </c>
      <c r="AJ150" s="46">
        <v>2091</v>
      </c>
      <c r="AK150" s="46">
        <v>2068</v>
      </c>
      <c r="AL150" s="46">
        <v>2074</v>
      </c>
      <c r="AM150" s="46">
        <v>2084</v>
      </c>
      <c r="AN150" s="46">
        <v>2092</v>
      </c>
      <c r="AO150" s="46">
        <v>2112</v>
      </c>
      <c r="AP150" s="46">
        <v>2151</v>
      </c>
      <c r="AQ150" s="46">
        <v>2180</v>
      </c>
      <c r="AR150" s="47">
        <v>2228</v>
      </c>
      <c r="AS150" s="80">
        <f>IF(COUNTIF(B$20:B150,B150)=1,1,"-")</f>
        <v>1</v>
      </c>
      <c r="AT150" s="80" t="str">
        <f>IF(COUNTIF(J$20:J150,J150)=1,1,"-")</f>
        <v>-</v>
      </c>
      <c r="AU150" s="80" t="str">
        <f>IF(COUNTIF(K$20:K150,K150)=1,1,"-")</f>
        <v>-</v>
      </c>
      <c r="AV150" s="80" t="str">
        <f>IF(COUNTIF(I$20:I150,I150)=1,1,"-")</f>
        <v>-</v>
      </c>
      <c r="AW150" s="48" t="s">
        <v>241</v>
      </c>
      <c r="AZ150"/>
      <c r="BA150"/>
      <c r="BB150"/>
      <c r="BC150"/>
      <c r="BD150"/>
    </row>
    <row r="151" spans="1:56" ht="15.75" customHeight="1" x14ac:dyDescent="0.2">
      <c r="A151" s="93" t="s">
        <v>1798</v>
      </c>
      <c r="B151" s="95" t="s">
        <v>1991</v>
      </c>
      <c r="C151" s="94" t="s">
        <v>1992</v>
      </c>
      <c r="D151" s="94" t="s">
        <v>61</v>
      </c>
      <c r="E151" s="94" t="s">
        <v>61</v>
      </c>
      <c r="F151" s="94" t="s">
        <v>386</v>
      </c>
      <c r="G151" s="96" t="s">
        <v>761</v>
      </c>
      <c r="H151" s="96" t="s">
        <v>762</v>
      </c>
      <c r="I151" s="96" t="s">
        <v>61</v>
      </c>
      <c r="J151" s="96" t="s">
        <v>61</v>
      </c>
      <c r="K151" s="96" t="s">
        <v>386</v>
      </c>
      <c r="L151" s="65">
        <f>HLOOKUP(L$20,$S$18:$AW151,ROW($S151)-ROW($S$18)+1,FALSE)</f>
        <v>3892</v>
      </c>
      <c r="M151" s="65">
        <f>HLOOKUP(M$20,$S$18:$AW151,ROW($S151)-ROW($S$18)+1,FALSE)</f>
        <v>3331</v>
      </c>
      <c r="N151" s="66">
        <f t="shared" si="7"/>
        <v>-0.14414182939362796</v>
      </c>
      <c r="O151" s="31">
        <f>IF(ISERROR(SUMIF($B$21:$B$672,$B151,$M$21:$M$672)/SUMIF($B$21:$B$672,$B151,$L$21:$L$672)-1),"-",SUMIF($B$21:$B$672,$B151,$M$21:$M$672)/SUMIF($B$21:$B$672,$B151,$L$21:$L$672)-1)</f>
        <v>-0.14414182939362796</v>
      </c>
      <c r="P151" s="31">
        <f>IF(ISERROR(SUMIF($J$21:$J$672,$J151,$M$21:$M$672)/SUMIF($J$21:$J$672,$J151,$L$21:$L$672)-1),"-",SUMIF($J$21:$J$672,$J151,$M$21:$M$672)/SUMIF($J$21:$J$672,$J151,$L$21:$L$672)-1)</f>
        <v>-8.3087893349868214E-2</v>
      </c>
      <c r="Q151" s="31">
        <f>IF(ISERROR(SUMIF($K$21:$K$672,$K151,$M$21:$M$672)/SUMIF($K$21:$K$672,$K151,$L$21:$L$672)-1),"-",SUMIF($K$21:$K$672,$K151,$M$21:$M$672)/SUMIF($K$21:$K$672,$K151,$L$21:$L$672)-1)</f>
        <v>-6.9526650567419579E-2</v>
      </c>
      <c r="R151" s="31">
        <f>IF(ISERROR(SUMIF($I$21:$I$672,$I151,$M$21:$M$672)/SUMIF($I$21:$I$672,$I151,$L$21:$L$672)-1),"-",SUMIF($I$21:$I$672,$I151,$M$21:$M$672)/SUMIF($I$21:$I$672,$I151,$L$21:$L$672)-1)</f>
        <v>-8.3087893349868214E-2</v>
      </c>
      <c r="S151" s="46">
        <v>3420</v>
      </c>
      <c r="T151" s="46">
        <v>3684</v>
      </c>
      <c r="U151" s="46">
        <v>3931</v>
      </c>
      <c r="V151" s="46">
        <v>4040</v>
      </c>
      <c r="W151" s="46">
        <v>4038</v>
      </c>
      <c r="X151" s="46">
        <v>3892</v>
      </c>
      <c r="Y151" s="46">
        <v>3665</v>
      </c>
      <c r="Z151" s="46">
        <v>3452</v>
      </c>
      <c r="AA151" s="46">
        <v>3342</v>
      </c>
      <c r="AB151" s="46">
        <v>3322</v>
      </c>
      <c r="AC151" s="46">
        <v>3331</v>
      </c>
      <c r="AD151" s="46">
        <v>3347</v>
      </c>
      <c r="AE151" s="46">
        <v>3335</v>
      </c>
      <c r="AF151" s="46">
        <v>3301</v>
      </c>
      <c r="AG151" s="46">
        <v>3255</v>
      </c>
      <c r="AH151" s="46">
        <v>3210</v>
      </c>
      <c r="AI151" s="46">
        <v>3173</v>
      </c>
      <c r="AJ151" s="46">
        <v>3130</v>
      </c>
      <c r="AK151" s="46">
        <v>3108</v>
      </c>
      <c r="AL151" s="46">
        <v>3115</v>
      </c>
      <c r="AM151" s="46">
        <v>3137</v>
      </c>
      <c r="AN151" s="46">
        <v>3166</v>
      </c>
      <c r="AO151" s="46">
        <v>3200</v>
      </c>
      <c r="AP151" s="46">
        <v>3236</v>
      </c>
      <c r="AQ151" s="46">
        <v>3266</v>
      </c>
      <c r="AR151" s="47">
        <v>3295</v>
      </c>
      <c r="AS151" s="80">
        <f>IF(COUNTIF(B$20:B151,B151)=1,1,"-")</f>
        <v>1</v>
      </c>
      <c r="AT151" s="80" t="str">
        <f>IF(COUNTIF(J$20:J151,J151)=1,1,"-")</f>
        <v>-</v>
      </c>
      <c r="AU151" s="80" t="str">
        <f>IF(COUNTIF(K$20:K151,K151)=1,1,"-")</f>
        <v>-</v>
      </c>
      <c r="AV151" s="80" t="str">
        <f>IF(COUNTIF(I$20:I151,I151)=1,1,"-")</f>
        <v>-</v>
      </c>
      <c r="AW151" s="48" t="s">
        <v>241</v>
      </c>
      <c r="AZ151"/>
      <c r="BA151"/>
      <c r="BB151"/>
      <c r="BC151"/>
      <c r="BD151"/>
    </row>
    <row r="152" spans="1:56" ht="15.75" customHeight="1" x14ac:dyDescent="0.2">
      <c r="A152" s="93" t="s">
        <v>1798</v>
      </c>
      <c r="B152" s="95" t="s">
        <v>1993</v>
      </c>
      <c r="C152" s="94" t="s">
        <v>1994</v>
      </c>
      <c r="D152" s="94" t="s">
        <v>22</v>
      </c>
      <c r="E152" s="94" t="s">
        <v>22</v>
      </c>
      <c r="F152" s="94" t="s">
        <v>391</v>
      </c>
      <c r="G152" s="96" t="s">
        <v>763</v>
      </c>
      <c r="H152" s="96" t="s">
        <v>764</v>
      </c>
      <c r="I152" s="96" t="s">
        <v>22</v>
      </c>
      <c r="J152" s="96" t="s">
        <v>22</v>
      </c>
      <c r="K152" s="96" t="s">
        <v>391</v>
      </c>
      <c r="L152" s="65">
        <f>HLOOKUP(L$20,$S$18:$AW152,ROW($S152)-ROW($S$18)+1,FALSE)</f>
        <v>1613</v>
      </c>
      <c r="M152" s="65">
        <f>HLOOKUP(M$20,$S$18:$AW152,ROW($S152)-ROW($S$18)+1,FALSE)</f>
        <v>1597</v>
      </c>
      <c r="N152" s="66">
        <f t="shared" si="7"/>
        <v>-9.9194048357098552E-3</v>
      </c>
      <c r="O152" s="31">
        <f>IF(ISERROR(SUMIF($B$21:$B$672,$B152,$M$21:$M$672)/SUMIF($B$21:$B$672,$B152,$L$21:$L$672)-1),"-",SUMIF($B$21:$B$672,$B152,$M$21:$M$672)/SUMIF($B$21:$B$672,$B152,$L$21:$L$672)-1)</f>
        <v>-9.9194048357098552E-3</v>
      </c>
      <c r="P152" s="31">
        <f>IF(ISERROR(SUMIF($J$21:$J$672,$J152,$M$21:$M$672)/SUMIF($J$21:$J$672,$J152,$L$21:$L$672)-1),"-",SUMIF($J$21:$J$672,$J152,$M$21:$M$672)/SUMIF($J$21:$J$672,$J152,$L$21:$L$672)-1)</f>
        <v>-8.425017345623953E-3</v>
      </c>
      <c r="Q152" s="31">
        <f>IF(ISERROR(SUMIF($K$21:$K$672,$K152,$M$21:$M$672)/SUMIF($K$21:$K$672,$K152,$L$21:$L$672)-1),"-",SUMIF($K$21:$K$672,$K152,$M$21:$M$672)/SUMIF($K$21:$K$672,$K152,$L$21:$L$672)-1)</f>
        <v>-3.0916047319583084E-2</v>
      </c>
      <c r="R152" s="31">
        <f>IF(ISERROR(SUMIF($I$21:$I$672,$I152,$M$21:$M$672)/SUMIF($I$21:$I$672,$I152,$L$21:$L$672)-1),"-",SUMIF($I$21:$I$672,$I152,$M$21:$M$672)/SUMIF($I$21:$I$672,$I152,$L$21:$L$672)-1)</f>
        <v>-8.425017345623953E-3</v>
      </c>
      <c r="S152" s="46">
        <v>1331</v>
      </c>
      <c r="T152" s="46">
        <v>1418</v>
      </c>
      <c r="U152" s="46">
        <v>1499</v>
      </c>
      <c r="V152" s="46">
        <v>1583</v>
      </c>
      <c r="W152" s="46">
        <v>1589</v>
      </c>
      <c r="X152" s="46">
        <v>1613</v>
      </c>
      <c r="Y152" s="46">
        <v>1591</v>
      </c>
      <c r="Z152" s="46">
        <v>1580</v>
      </c>
      <c r="AA152" s="46">
        <v>1575</v>
      </c>
      <c r="AB152" s="46">
        <v>1577</v>
      </c>
      <c r="AC152" s="46">
        <v>1597</v>
      </c>
      <c r="AD152" s="46">
        <v>1644</v>
      </c>
      <c r="AE152" s="46">
        <v>1670</v>
      </c>
      <c r="AF152" s="46">
        <v>1664</v>
      </c>
      <c r="AG152" s="46">
        <v>1639</v>
      </c>
      <c r="AH152" s="46">
        <v>1620</v>
      </c>
      <c r="AI152" s="46">
        <v>1601</v>
      </c>
      <c r="AJ152" s="46">
        <v>1575</v>
      </c>
      <c r="AK152" s="46">
        <v>1547</v>
      </c>
      <c r="AL152" s="46">
        <v>1539</v>
      </c>
      <c r="AM152" s="46">
        <v>1543</v>
      </c>
      <c r="AN152" s="46">
        <v>1558</v>
      </c>
      <c r="AO152" s="46">
        <v>1567</v>
      </c>
      <c r="AP152" s="46">
        <v>1587</v>
      </c>
      <c r="AQ152" s="46">
        <v>1608</v>
      </c>
      <c r="AR152" s="47">
        <v>1631</v>
      </c>
      <c r="AS152" s="80">
        <f>IF(COUNTIF(B$20:B152,B152)=1,1,"-")</f>
        <v>1</v>
      </c>
      <c r="AT152" s="80" t="str">
        <f>IF(COUNTIF(J$20:J152,J152)=1,1,"-")</f>
        <v>-</v>
      </c>
      <c r="AU152" s="80" t="str">
        <f>IF(COUNTIF(K$20:K152,K152)=1,1,"-")</f>
        <v>-</v>
      </c>
      <c r="AV152" s="80" t="str">
        <f>IF(COUNTIF(I$20:I152,I152)=1,1,"-")</f>
        <v>-</v>
      </c>
      <c r="AW152" s="48" t="s">
        <v>241</v>
      </c>
      <c r="AZ152"/>
      <c r="BA152"/>
      <c r="BB152"/>
      <c r="BC152"/>
      <c r="BD152"/>
    </row>
    <row r="153" spans="1:56" ht="15.75" customHeight="1" x14ac:dyDescent="0.2">
      <c r="A153" s="93" t="s">
        <v>1798</v>
      </c>
      <c r="B153" s="95" t="s">
        <v>1925</v>
      </c>
      <c r="C153" s="94" t="s">
        <v>1926</v>
      </c>
      <c r="D153" s="94" t="s">
        <v>103</v>
      </c>
      <c r="E153" s="94" t="s">
        <v>103</v>
      </c>
      <c r="F153" s="94" t="s">
        <v>386</v>
      </c>
      <c r="G153" s="96" t="s">
        <v>765</v>
      </c>
      <c r="H153" s="96" t="s">
        <v>766</v>
      </c>
      <c r="I153" s="96" t="s">
        <v>103</v>
      </c>
      <c r="J153" s="96" t="s">
        <v>103</v>
      </c>
      <c r="K153" s="96" t="s">
        <v>386</v>
      </c>
      <c r="L153" s="65">
        <f>HLOOKUP(L$20,$S$18:$AW153,ROW($S153)-ROW($S$18)+1,FALSE)</f>
        <v>2385</v>
      </c>
      <c r="M153" s="65">
        <f>HLOOKUP(M$20,$S$18:$AW153,ROW($S153)-ROW($S$18)+1,FALSE)</f>
        <v>2125</v>
      </c>
      <c r="N153" s="66">
        <f t="shared" si="7"/>
        <v>-0.10901467505241091</v>
      </c>
      <c r="O153" s="31">
        <f>IF(ISERROR(SUMIF($B$21:$B$672,$B153,$M$21:$M$672)/SUMIF($B$21:$B$672,$B153,$L$21:$L$672)-1),"-",SUMIF($B$21:$B$672,$B153,$M$21:$M$672)/SUMIF($B$21:$B$672,$B153,$L$21:$L$672)-1)</f>
        <v>-9.378549407755965E-2</v>
      </c>
      <c r="P153" s="31">
        <f>IF(ISERROR(SUMIF($J$21:$J$672,$J153,$M$21:$M$672)/SUMIF($J$21:$J$672,$J153,$L$21:$L$672)-1),"-",SUMIF($J$21:$J$672,$J153,$M$21:$M$672)/SUMIF($J$21:$J$672,$J153,$L$21:$L$672)-1)</f>
        <v>-7.6927549715083199E-2</v>
      </c>
      <c r="Q153" s="31">
        <f>IF(ISERROR(SUMIF($K$21:$K$672,$K153,$M$21:$M$672)/SUMIF($K$21:$K$672,$K153,$L$21:$L$672)-1),"-",SUMIF($K$21:$K$672,$K153,$M$21:$M$672)/SUMIF($K$21:$K$672,$K153,$L$21:$L$672)-1)</f>
        <v>-6.9526650567419579E-2</v>
      </c>
      <c r="R153" s="31">
        <f>IF(ISERROR(SUMIF($I$21:$I$672,$I153,$M$21:$M$672)/SUMIF($I$21:$I$672,$I153,$L$21:$L$672)-1),"-",SUMIF($I$21:$I$672,$I153,$M$21:$M$672)/SUMIF($I$21:$I$672,$I153,$L$21:$L$672)-1)</f>
        <v>-8.3527705982474942E-2</v>
      </c>
      <c r="S153" s="46">
        <v>2354</v>
      </c>
      <c r="T153" s="46">
        <v>2371</v>
      </c>
      <c r="U153" s="46">
        <v>2374</v>
      </c>
      <c r="V153" s="46">
        <v>2368</v>
      </c>
      <c r="W153" s="46">
        <v>2361</v>
      </c>
      <c r="X153" s="46">
        <v>2385</v>
      </c>
      <c r="Y153" s="46">
        <v>2367</v>
      </c>
      <c r="Z153" s="46">
        <v>2325</v>
      </c>
      <c r="AA153" s="46">
        <v>2288</v>
      </c>
      <c r="AB153" s="46">
        <v>2205</v>
      </c>
      <c r="AC153" s="46">
        <v>2125</v>
      </c>
      <c r="AD153" s="46">
        <v>2056</v>
      </c>
      <c r="AE153" s="46">
        <v>2012</v>
      </c>
      <c r="AF153" s="46">
        <v>1985</v>
      </c>
      <c r="AG153" s="46">
        <v>1973</v>
      </c>
      <c r="AH153" s="46">
        <v>1948</v>
      </c>
      <c r="AI153" s="46">
        <v>1926</v>
      </c>
      <c r="AJ153" s="46">
        <v>1901</v>
      </c>
      <c r="AK153" s="46">
        <v>1861</v>
      </c>
      <c r="AL153" s="46">
        <v>1835</v>
      </c>
      <c r="AM153" s="46">
        <v>1810</v>
      </c>
      <c r="AN153" s="46">
        <v>1818</v>
      </c>
      <c r="AO153" s="46">
        <v>1829</v>
      </c>
      <c r="AP153" s="46">
        <v>1855</v>
      </c>
      <c r="AQ153" s="46">
        <v>1891</v>
      </c>
      <c r="AR153" s="47">
        <v>1916</v>
      </c>
      <c r="AS153" s="80" t="str">
        <f>IF(COUNTIF(B$20:B153,B153)=1,1,"-")</f>
        <v>-</v>
      </c>
      <c r="AT153" s="80" t="str">
        <f>IF(COUNTIF(J$20:J153,J153)=1,1,"-")</f>
        <v>-</v>
      </c>
      <c r="AU153" s="80" t="str">
        <f>IF(COUNTIF(K$20:K153,K153)=1,1,"-")</f>
        <v>-</v>
      </c>
      <c r="AV153" s="80" t="str">
        <f>IF(COUNTIF(I$20:I153,I153)=1,1,"-")</f>
        <v>-</v>
      </c>
      <c r="AW153" s="48" t="s">
        <v>241</v>
      </c>
      <c r="AZ153"/>
      <c r="BA153"/>
      <c r="BB153"/>
      <c r="BC153"/>
      <c r="BD153"/>
    </row>
    <row r="154" spans="1:56" ht="15.75" customHeight="1" x14ac:dyDescent="0.2">
      <c r="A154" s="93" t="s">
        <v>1798</v>
      </c>
      <c r="B154" s="95" t="s">
        <v>1995</v>
      </c>
      <c r="C154" s="94" t="s">
        <v>1996</v>
      </c>
      <c r="D154" s="94" t="s">
        <v>331</v>
      </c>
      <c r="E154" s="94" t="s">
        <v>89</v>
      </c>
      <c r="F154" s="94" t="s">
        <v>386</v>
      </c>
      <c r="G154" s="96" t="s">
        <v>767</v>
      </c>
      <c r="H154" s="96" t="s">
        <v>768</v>
      </c>
      <c r="I154" s="96" t="s">
        <v>331</v>
      </c>
      <c r="J154" s="96" t="s">
        <v>89</v>
      </c>
      <c r="K154" s="96" t="s">
        <v>386</v>
      </c>
      <c r="L154" s="65">
        <f>HLOOKUP(L$20,$S$18:$AW154,ROW($S154)-ROW($S$18)+1,FALSE)</f>
        <v>1184</v>
      </c>
      <c r="M154" s="65">
        <f>HLOOKUP(M$20,$S$18:$AW154,ROW($S154)-ROW($S$18)+1,FALSE)</f>
        <v>1126</v>
      </c>
      <c r="N154" s="66">
        <f t="shared" si="7"/>
        <v>-4.8986486486486513E-2</v>
      </c>
      <c r="O154" s="31">
        <f>IF(ISERROR(SUMIF($B$21:$B$672,$B154,$M$21:$M$672)/SUMIF($B$21:$B$672,$B154,$L$21:$L$672)-1),"-",SUMIF($B$21:$B$672,$B154,$M$21:$M$672)/SUMIF($B$21:$B$672,$B154,$L$21:$L$672)-1)</f>
        <v>-4.8986486486486513E-2</v>
      </c>
      <c r="P154" s="31">
        <f>IF(ISERROR(SUMIF($J$21:$J$672,$J154,$M$21:$M$672)/SUMIF($J$21:$J$672,$J154,$L$21:$L$672)-1),"-",SUMIF($J$21:$J$672,$J154,$M$21:$M$672)/SUMIF($J$21:$J$672,$J154,$L$21:$L$672)-1)</f>
        <v>-4.8986486486486513E-2</v>
      </c>
      <c r="Q154" s="31">
        <f>IF(ISERROR(SUMIF($K$21:$K$672,$K154,$M$21:$M$672)/SUMIF($K$21:$K$672,$K154,$L$21:$L$672)-1),"-",SUMIF($K$21:$K$672,$K154,$M$21:$M$672)/SUMIF($K$21:$K$672,$K154,$L$21:$L$672)-1)</f>
        <v>-6.9526650567419579E-2</v>
      </c>
      <c r="R154" s="31">
        <f>IF(ISERROR(SUMIF($I$21:$I$672,$I154,$M$21:$M$672)/SUMIF($I$21:$I$672,$I154,$L$21:$L$672)-1),"-",SUMIF($I$21:$I$672,$I154,$M$21:$M$672)/SUMIF($I$21:$I$672,$I154,$L$21:$L$672)-1)</f>
        <v>-4.8986486486486513E-2</v>
      </c>
      <c r="S154" s="46">
        <v>1003</v>
      </c>
      <c r="T154" s="46">
        <v>1093</v>
      </c>
      <c r="U154" s="46">
        <v>1142</v>
      </c>
      <c r="V154" s="46">
        <v>1161</v>
      </c>
      <c r="W154" s="46">
        <v>1155</v>
      </c>
      <c r="X154" s="46">
        <v>1184</v>
      </c>
      <c r="Y154" s="46">
        <v>1175</v>
      </c>
      <c r="Z154" s="46">
        <v>1157</v>
      </c>
      <c r="AA154" s="46">
        <v>1160</v>
      </c>
      <c r="AB154" s="46">
        <v>1145</v>
      </c>
      <c r="AC154" s="46">
        <v>1126</v>
      </c>
      <c r="AD154" s="46">
        <v>1100</v>
      </c>
      <c r="AE154" s="46">
        <v>1096</v>
      </c>
      <c r="AF154" s="46">
        <v>1090</v>
      </c>
      <c r="AG154" s="46">
        <v>1089</v>
      </c>
      <c r="AH154" s="46">
        <v>1078</v>
      </c>
      <c r="AI154" s="46">
        <v>1056</v>
      </c>
      <c r="AJ154" s="46">
        <v>1035</v>
      </c>
      <c r="AK154" s="46">
        <v>1030</v>
      </c>
      <c r="AL154" s="46">
        <v>1025</v>
      </c>
      <c r="AM154" s="46">
        <v>1028</v>
      </c>
      <c r="AN154" s="46">
        <v>1047</v>
      </c>
      <c r="AO154" s="46">
        <v>1065</v>
      </c>
      <c r="AP154" s="46">
        <v>1076</v>
      </c>
      <c r="AQ154" s="46">
        <v>1091</v>
      </c>
      <c r="AR154" s="47">
        <v>1105</v>
      </c>
      <c r="AS154" s="80">
        <f>IF(COUNTIF(B$20:B154,B154)=1,1,"-")</f>
        <v>1</v>
      </c>
      <c r="AT154" s="80">
        <f>IF(COUNTIF(J$20:J154,J154)=1,1,"-")</f>
        <v>1</v>
      </c>
      <c r="AU154" s="80" t="str">
        <f>IF(COUNTIF(K$20:K154,K154)=1,1,"-")</f>
        <v>-</v>
      </c>
      <c r="AV154" s="80">
        <f>IF(COUNTIF(I$20:I154,I154)=1,1,"-")</f>
        <v>1</v>
      </c>
      <c r="AW154" s="48" t="s">
        <v>241</v>
      </c>
      <c r="AZ154"/>
      <c r="BA154"/>
      <c r="BB154"/>
      <c r="BC154"/>
      <c r="BD154"/>
    </row>
    <row r="155" spans="1:56" ht="15.75" customHeight="1" x14ac:dyDescent="0.2">
      <c r="A155" s="93" t="s">
        <v>1798</v>
      </c>
      <c r="B155" s="95" t="s">
        <v>1997</v>
      </c>
      <c r="C155" s="94" t="s">
        <v>1998</v>
      </c>
      <c r="D155" s="94" t="s">
        <v>67</v>
      </c>
      <c r="E155" s="94" t="s">
        <v>67</v>
      </c>
      <c r="F155" s="94" t="s">
        <v>389</v>
      </c>
      <c r="G155" s="96" t="s">
        <v>769</v>
      </c>
      <c r="H155" s="96" t="s">
        <v>770</v>
      </c>
      <c r="I155" s="96" t="s">
        <v>67</v>
      </c>
      <c r="J155" s="96" t="s">
        <v>67</v>
      </c>
      <c r="K155" s="96" t="s">
        <v>389</v>
      </c>
      <c r="L155" s="65">
        <f>HLOOKUP(L$20,$S$18:$AW155,ROW($S155)-ROW($S$18)+1,FALSE)</f>
        <v>2377</v>
      </c>
      <c r="M155" s="65">
        <f>HLOOKUP(M$20,$S$18:$AW155,ROW($S155)-ROW($S$18)+1,FALSE)</f>
        <v>2128</v>
      </c>
      <c r="N155" s="66">
        <f t="shared" si="7"/>
        <v>-0.10475389145982328</v>
      </c>
      <c r="O155" s="31">
        <f>IF(ISERROR(SUMIF($B$21:$B$672,$B155,$M$21:$M$672)/SUMIF($B$21:$B$672,$B155,$L$21:$L$672)-1),"-",SUMIF($B$21:$B$672,$B155,$M$21:$M$672)/SUMIF($B$21:$B$672,$B155,$L$21:$L$672)-1)</f>
        <v>-0.10416015014075697</v>
      </c>
      <c r="P155" s="31">
        <f>IF(ISERROR(SUMIF($J$21:$J$672,$J155,$M$21:$M$672)/SUMIF($J$21:$J$672,$J155,$L$21:$L$672)-1),"-",SUMIF($J$21:$J$672,$J155,$M$21:$M$672)/SUMIF($J$21:$J$672,$J155,$L$21:$L$672)-1)</f>
        <v>-4.6036930033915291E-2</v>
      </c>
      <c r="Q155" s="31">
        <f>IF(ISERROR(SUMIF($K$21:$K$672,$K155,$M$21:$M$672)/SUMIF($K$21:$K$672,$K155,$L$21:$L$672)-1),"-",SUMIF($K$21:$K$672,$K155,$M$21:$M$672)/SUMIF($K$21:$K$672,$K155,$L$21:$L$672)-1)</f>
        <v>-7.8231982896267982E-2</v>
      </c>
      <c r="R155" s="31">
        <f>IF(ISERROR(SUMIF($I$21:$I$672,$I155,$M$21:$M$672)/SUMIF($I$21:$I$672,$I155,$L$21:$L$672)-1),"-",SUMIF($I$21:$I$672,$I155,$M$21:$M$672)/SUMIF($I$21:$I$672,$I155,$L$21:$L$672)-1)</f>
        <v>-4.6036930033915291E-2</v>
      </c>
      <c r="S155" s="46">
        <v>2124</v>
      </c>
      <c r="T155" s="46">
        <v>2291</v>
      </c>
      <c r="U155" s="46">
        <v>2416</v>
      </c>
      <c r="V155" s="46">
        <v>2551</v>
      </c>
      <c r="W155" s="46">
        <v>2495</v>
      </c>
      <c r="X155" s="46">
        <v>2377</v>
      </c>
      <c r="Y155" s="46">
        <v>2264</v>
      </c>
      <c r="Z155" s="46">
        <v>2152</v>
      </c>
      <c r="AA155" s="46">
        <v>2106</v>
      </c>
      <c r="AB155" s="46">
        <v>2098</v>
      </c>
      <c r="AC155" s="46">
        <v>2128</v>
      </c>
      <c r="AD155" s="46">
        <v>2160</v>
      </c>
      <c r="AE155" s="46">
        <v>2202</v>
      </c>
      <c r="AF155" s="46">
        <v>2210</v>
      </c>
      <c r="AG155" s="46">
        <v>2200</v>
      </c>
      <c r="AH155" s="46">
        <v>2176</v>
      </c>
      <c r="AI155" s="46">
        <v>2166</v>
      </c>
      <c r="AJ155" s="46">
        <v>2149</v>
      </c>
      <c r="AK155" s="46">
        <v>2140</v>
      </c>
      <c r="AL155" s="46">
        <v>2154</v>
      </c>
      <c r="AM155" s="46">
        <v>2180</v>
      </c>
      <c r="AN155" s="46">
        <v>2210</v>
      </c>
      <c r="AO155" s="46">
        <v>2243</v>
      </c>
      <c r="AP155" s="46">
        <v>2270</v>
      </c>
      <c r="AQ155" s="46">
        <v>2298</v>
      </c>
      <c r="AR155" s="47">
        <v>2342</v>
      </c>
      <c r="AS155" s="80">
        <f>IF(COUNTIF(B$20:B155,B155)=1,1,"-")</f>
        <v>1</v>
      </c>
      <c r="AT155" s="80" t="str">
        <f>IF(COUNTIF(J$20:J155,J155)=1,1,"-")</f>
        <v>-</v>
      </c>
      <c r="AU155" s="80" t="str">
        <f>IF(COUNTIF(K$20:K155,K155)=1,1,"-")</f>
        <v>-</v>
      </c>
      <c r="AV155" s="80" t="str">
        <f>IF(COUNTIF(I$20:I155,I155)=1,1,"-")</f>
        <v>-</v>
      </c>
      <c r="AW155" s="48" t="s">
        <v>241</v>
      </c>
      <c r="AZ155"/>
      <c r="BA155"/>
      <c r="BB155"/>
      <c r="BC155"/>
      <c r="BD155"/>
    </row>
    <row r="156" spans="1:56" ht="15.75" customHeight="1" x14ac:dyDescent="0.2">
      <c r="A156" s="93" t="s">
        <v>1798</v>
      </c>
      <c r="B156" s="95" t="s">
        <v>1999</v>
      </c>
      <c r="C156" s="94" t="s">
        <v>2000</v>
      </c>
      <c r="D156" s="94" t="s">
        <v>28</v>
      </c>
      <c r="E156" s="94" t="s">
        <v>28</v>
      </c>
      <c r="F156" s="94" t="s">
        <v>391</v>
      </c>
      <c r="G156" s="96" t="s">
        <v>771</v>
      </c>
      <c r="H156" s="96" t="s">
        <v>772</v>
      </c>
      <c r="I156" s="96" t="s">
        <v>28</v>
      </c>
      <c r="J156" s="96" t="s">
        <v>28</v>
      </c>
      <c r="K156" s="96" t="s">
        <v>391</v>
      </c>
      <c r="L156" s="65">
        <f>HLOOKUP(L$20,$S$18:$AW156,ROW($S156)-ROW($S$18)+1,FALSE)</f>
        <v>2314</v>
      </c>
      <c r="M156" s="65">
        <f>HLOOKUP(M$20,$S$18:$AW156,ROW($S156)-ROW($S$18)+1,FALSE)</f>
        <v>2068</v>
      </c>
      <c r="N156" s="66">
        <f t="shared" si="7"/>
        <v>-0.10630942091616247</v>
      </c>
      <c r="O156" s="31">
        <f>IF(ISERROR(SUMIF($B$21:$B$672,$B156,$M$21:$M$672)/SUMIF($B$21:$B$672,$B156,$L$21:$L$672)-1),"-",SUMIF($B$21:$B$672,$B156,$M$21:$M$672)/SUMIF($B$21:$B$672,$B156,$L$21:$L$672)-1)</f>
        <v>-0.10630942091616247</v>
      </c>
      <c r="P156" s="31">
        <f>IF(ISERROR(SUMIF($J$21:$J$672,$J156,$M$21:$M$672)/SUMIF($J$21:$J$672,$J156,$L$21:$L$672)-1),"-",SUMIF($J$21:$J$672,$J156,$M$21:$M$672)/SUMIF($J$21:$J$672,$J156,$L$21:$L$672)-1)</f>
        <v>-0.10577736748980693</v>
      </c>
      <c r="Q156" s="31">
        <f>IF(ISERROR(SUMIF($K$21:$K$672,$K156,$M$21:$M$672)/SUMIF($K$21:$K$672,$K156,$L$21:$L$672)-1),"-",SUMIF($K$21:$K$672,$K156,$M$21:$M$672)/SUMIF($K$21:$K$672,$K156,$L$21:$L$672)-1)</f>
        <v>-3.0916047319583084E-2</v>
      </c>
      <c r="R156" s="31">
        <f>IF(ISERROR(SUMIF($I$21:$I$672,$I156,$M$21:$M$672)/SUMIF($I$21:$I$672,$I156,$L$21:$L$672)-1),"-",SUMIF($I$21:$I$672,$I156,$M$21:$M$672)/SUMIF($I$21:$I$672,$I156,$L$21:$L$672)-1)</f>
        <v>-0.10577736748980693</v>
      </c>
      <c r="S156" s="46">
        <v>2701</v>
      </c>
      <c r="T156" s="46">
        <v>2705</v>
      </c>
      <c r="U156" s="46">
        <v>2582</v>
      </c>
      <c r="V156" s="46">
        <v>2524</v>
      </c>
      <c r="W156" s="46">
        <v>2461</v>
      </c>
      <c r="X156" s="46">
        <v>2314</v>
      </c>
      <c r="Y156" s="46">
        <v>2232</v>
      </c>
      <c r="Z156" s="46">
        <v>2158</v>
      </c>
      <c r="AA156" s="46">
        <v>2102</v>
      </c>
      <c r="AB156" s="46">
        <v>2074</v>
      </c>
      <c r="AC156" s="46">
        <v>2068</v>
      </c>
      <c r="AD156" s="46">
        <v>2067</v>
      </c>
      <c r="AE156" s="46">
        <v>2063</v>
      </c>
      <c r="AF156" s="46">
        <v>2053</v>
      </c>
      <c r="AG156" s="46">
        <v>2026</v>
      </c>
      <c r="AH156" s="46">
        <v>1987</v>
      </c>
      <c r="AI156" s="46">
        <v>1964</v>
      </c>
      <c r="AJ156" s="46">
        <v>1938</v>
      </c>
      <c r="AK156" s="46">
        <v>1903</v>
      </c>
      <c r="AL156" s="46">
        <v>1904</v>
      </c>
      <c r="AM156" s="46">
        <v>1906</v>
      </c>
      <c r="AN156" s="46">
        <v>1910</v>
      </c>
      <c r="AO156" s="46">
        <v>1931</v>
      </c>
      <c r="AP156" s="46">
        <v>1959</v>
      </c>
      <c r="AQ156" s="46">
        <v>1989</v>
      </c>
      <c r="AR156" s="47">
        <v>2013</v>
      </c>
      <c r="AS156" s="80">
        <f>IF(COUNTIF(B$20:B156,B156)=1,1,"-")</f>
        <v>1</v>
      </c>
      <c r="AT156" s="80" t="str">
        <f>IF(COUNTIF(J$20:J156,J156)=1,1,"-")</f>
        <v>-</v>
      </c>
      <c r="AU156" s="80" t="str">
        <f>IF(COUNTIF(K$20:K156,K156)=1,1,"-")</f>
        <v>-</v>
      </c>
      <c r="AV156" s="80" t="str">
        <f>IF(COUNTIF(I$20:I156,I156)=1,1,"-")</f>
        <v>-</v>
      </c>
      <c r="AW156" s="48" t="s">
        <v>241</v>
      </c>
      <c r="AZ156"/>
      <c r="BA156"/>
      <c r="BB156"/>
      <c r="BC156"/>
      <c r="BD156"/>
    </row>
    <row r="157" spans="1:56" ht="15.75" customHeight="1" x14ac:dyDescent="0.2">
      <c r="A157" s="93" t="s">
        <v>1798</v>
      </c>
      <c r="B157" s="95" t="s">
        <v>1923</v>
      </c>
      <c r="C157" s="94" t="s">
        <v>1924</v>
      </c>
      <c r="D157" s="94" t="s">
        <v>23</v>
      </c>
      <c r="E157" s="94" t="s">
        <v>23</v>
      </c>
      <c r="F157" s="94" t="s">
        <v>391</v>
      </c>
      <c r="G157" s="96" t="s">
        <v>773</v>
      </c>
      <c r="H157" s="96" t="s">
        <v>774</v>
      </c>
      <c r="I157" s="96" t="s">
        <v>157</v>
      </c>
      <c r="J157" s="96" t="s">
        <v>157</v>
      </c>
      <c r="K157" s="96" t="s">
        <v>391</v>
      </c>
      <c r="L157" s="65">
        <f>HLOOKUP(L$20,$S$18:$AW157,ROW($S157)-ROW($S$18)+1,FALSE)</f>
        <v>1653</v>
      </c>
      <c r="M157" s="65">
        <f>HLOOKUP(M$20,$S$18:$AW157,ROW($S157)-ROW($S$18)+1,FALSE)</f>
        <v>1999</v>
      </c>
      <c r="N157" s="66">
        <f t="shared" si="7"/>
        <v>0.20931639443436167</v>
      </c>
      <c r="O157" s="31">
        <f>IF(ISERROR(SUMIF($B$21:$B$672,$B157,$M$21:$M$672)/SUMIF($B$21:$B$672,$B157,$L$21:$L$672)-1),"-",SUMIF($B$21:$B$672,$B157,$M$21:$M$672)/SUMIF($B$21:$B$672,$B157,$L$21:$L$672)-1)</f>
        <v>5.6080860776002606E-2</v>
      </c>
      <c r="P157" s="31">
        <f>IF(ISERROR(SUMIF($J$21:$J$672,$J157,$M$21:$M$672)/SUMIF($J$21:$J$672,$J157,$L$21:$L$672)-1),"-",SUMIF($J$21:$J$672,$J157,$M$21:$M$672)/SUMIF($J$21:$J$672,$J157,$L$21:$L$672)-1)</f>
        <v>0.10900716479017403</v>
      </c>
      <c r="Q157" s="31">
        <f>IF(ISERROR(SUMIF($K$21:$K$672,$K157,$M$21:$M$672)/SUMIF($K$21:$K$672,$K157,$L$21:$L$672)-1),"-",SUMIF($K$21:$K$672,$K157,$M$21:$M$672)/SUMIF($K$21:$K$672,$K157,$L$21:$L$672)-1)</f>
        <v>-3.0916047319583084E-2</v>
      </c>
      <c r="R157" s="31">
        <f>IF(ISERROR(SUMIF($I$21:$I$672,$I157,$M$21:$M$672)/SUMIF($I$21:$I$672,$I157,$L$21:$L$672)-1),"-",SUMIF($I$21:$I$672,$I157,$M$21:$M$672)/SUMIF($I$21:$I$672,$I157,$L$21:$L$672)-1)</f>
        <v>0.10900716479017403</v>
      </c>
      <c r="S157" s="46">
        <v>1620</v>
      </c>
      <c r="T157" s="46">
        <v>1605</v>
      </c>
      <c r="U157" s="46">
        <v>1594</v>
      </c>
      <c r="V157" s="46">
        <v>1584</v>
      </c>
      <c r="W157" s="46">
        <v>1589</v>
      </c>
      <c r="X157" s="46">
        <v>1653</v>
      </c>
      <c r="Y157" s="46">
        <v>1773</v>
      </c>
      <c r="Z157" s="46">
        <v>1855</v>
      </c>
      <c r="AA157" s="46">
        <v>1926</v>
      </c>
      <c r="AB157" s="46">
        <v>1967</v>
      </c>
      <c r="AC157" s="46">
        <v>1999</v>
      </c>
      <c r="AD157" s="46">
        <v>2012</v>
      </c>
      <c r="AE157" s="46">
        <v>2060</v>
      </c>
      <c r="AF157" s="46">
        <v>2102</v>
      </c>
      <c r="AG157" s="46">
        <v>2140</v>
      </c>
      <c r="AH157" s="46">
        <v>2164</v>
      </c>
      <c r="AI157" s="46">
        <v>2171</v>
      </c>
      <c r="AJ157" s="46">
        <v>2167</v>
      </c>
      <c r="AK157" s="46">
        <v>2159</v>
      </c>
      <c r="AL157" s="46">
        <v>2175</v>
      </c>
      <c r="AM157" s="46">
        <v>2182</v>
      </c>
      <c r="AN157" s="46">
        <v>2191</v>
      </c>
      <c r="AO157" s="46">
        <v>2220</v>
      </c>
      <c r="AP157" s="46">
        <v>2270</v>
      </c>
      <c r="AQ157" s="46">
        <v>2308</v>
      </c>
      <c r="AR157" s="47">
        <v>2362</v>
      </c>
      <c r="AS157" s="80" t="str">
        <f>IF(COUNTIF(B$20:B157,B157)=1,1,"-")</f>
        <v>-</v>
      </c>
      <c r="AT157" s="80" t="str">
        <f>IF(COUNTIF(J$20:J157,J157)=1,1,"-")</f>
        <v>-</v>
      </c>
      <c r="AU157" s="80" t="str">
        <f>IF(COUNTIF(K$20:K157,K157)=1,1,"-")</f>
        <v>-</v>
      </c>
      <c r="AV157" s="80" t="str">
        <f>IF(COUNTIF(I$20:I157,I157)=1,1,"-")</f>
        <v>-</v>
      </c>
      <c r="AW157" s="48" t="s">
        <v>241</v>
      </c>
      <c r="AZ157"/>
      <c r="BA157"/>
      <c r="BB157"/>
      <c r="BC157"/>
      <c r="BD157"/>
    </row>
    <row r="158" spans="1:56" ht="15.75" customHeight="1" x14ac:dyDescent="0.2">
      <c r="A158" s="93" t="s">
        <v>1798</v>
      </c>
      <c r="B158" s="95" t="s">
        <v>2001</v>
      </c>
      <c r="C158" s="94" t="s">
        <v>2002</v>
      </c>
      <c r="D158" s="94" t="s">
        <v>100</v>
      </c>
      <c r="E158" s="94" t="s">
        <v>100</v>
      </c>
      <c r="F158" s="94" t="s">
        <v>395</v>
      </c>
      <c r="G158" s="96" t="s">
        <v>775</v>
      </c>
      <c r="H158" s="96" t="s">
        <v>776</v>
      </c>
      <c r="I158" s="96" t="s">
        <v>100</v>
      </c>
      <c r="J158" s="96" t="s">
        <v>100</v>
      </c>
      <c r="K158" s="96" t="s">
        <v>395</v>
      </c>
      <c r="L158" s="65">
        <f>HLOOKUP(L$20,$S$18:$AW158,ROW($S158)-ROW($S$18)+1,FALSE)</f>
        <v>1004</v>
      </c>
      <c r="M158" s="65">
        <f>HLOOKUP(M$20,$S$18:$AW158,ROW($S158)-ROW($S$18)+1,FALSE)</f>
        <v>873</v>
      </c>
      <c r="N158" s="66">
        <f t="shared" si="7"/>
        <v>-0.13047808764940239</v>
      </c>
      <c r="O158" s="31">
        <f>IF(ISERROR(SUMIF($B$21:$B$672,$B158,$M$21:$M$672)/SUMIF($B$21:$B$672,$B158,$L$21:$L$672)-1),"-",SUMIF($B$21:$B$672,$B158,$M$21:$M$672)/SUMIF($B$21:$B$672,$B158,$L$21:$L$672)-1)</f>
        <v>-0.13047808764940239</v>
      </c>
      <c r="P158" s="31">
        <f>IF(ISERROR(SUMIF($J$21:$J$672,$J158,$M$21:$M$672)/SUMIF($J$21:$J$672,$J158,$L$21:$L$672)-1),"-",SUMIF($J$21:$J$672,$J158,$M$21:$M$672)/SUMIF($J$21:$J$672,$J158,$L$21:$L$672)-1)</f>
        <v>-0.12835387962291511</v>
      </c>
      <c r="Q158" s="31">
        <f>IF(ISERROR(SUMIF($K$21:$K$672,$K158,$M$21:$M$672)/SUMIF($K$21:$K$672,$K158,$L$21:$L$672)-1),"-",SUMIF($K$21:$K$672,$K158,$M$21:$M$672)/SUMIF($K$21:$K$672,$K158,$L$21:$L$672)-1)</f>
        <v>-1.9312825455785054E-2</v>
      </c>
      <c r="R158" s="31">
        <f>IF(ISERROR(SUMIF($I$21:$I$672,$I158,$M$21:$M$672)/SUMIF($I$21:$I$672,$I158,$L$21:$L$672)-1),"-",SUMIF($I$21:$I$672,$I158,$M$21:$M$672)/SUMIF($I$21:$I$672,$I158,$L$21:$L$672)-1)</f>
        <v>-0.12835387962291511</v>
      </c>
      <c r="S158" s="46">
        <v>990</v>
      </c>
      <c r="T158" s="46">
        <v>1017</v>
      </c>
      <c r="U158" s="46">
        <v>1022</v>
      </c>
      <c r="V158" s="46">
        <v>1039</v>
      </c>
      <c r="W158" s="46">
        <v>1022</v>
      </c>
      <c r="X158" s="46">
        <v>1004</v>
      </c>
      <c r="Y158" s="46">
        <v>956</v>
      </c>
      <c r="Z158" s="46">
        <v>929</v>
      </c>
      <c r="AA158" s="46">
        <v>897</v>
      </c>
      <c r="AB158" s="46">
        <v>878</v>
      </c>
      <c r="AC158" s="46">
        <v>873</v>
      </c>
      <c r="AD158" s="46">
        <v>858</v>
      </c>
      <c r="AE158" s="46">
        <v>844</v>
      </c>
      <c r="AF158" s="46">
        <v>822</v>
      </c>
      <c r="AG158" s="46">
        <v>805</v>
      </c>
      <c r="AH158" s="46">
        <v>776</v>
      </c>
      <c r="AI158" s="46">
        <v>752</v>
      </c>
      <c r="AJ158" s="46">
        <v>728</v>
      </c>
      <c r="AK158" s="46">
        <v>717</v>
      </c>
      <c r="AL158" s="46">
        <v>707</v>
      </c>
      <c r="AM158" s="46">
        <v>704</v>
      </c>
      <c r="AN158" s="46">
        <v>712</v>
      </c>
      <c r="AO158" s="46">
        <v>718</v>
      </c>
      <c r="AP158" s="46">
        <v>729</v>
      </c>
      <c r="AQ158" s="46">
        <v>732</v>
      </c>
      <c r="AR158" s="47">
        <v>738</v>
      </c>
      <c r="AS158" s="80">
        <f>IF(COUNTIF(B$20:B158,B158)=1,1,"-")</f>
        <v>1</v>
      </c>
      <c r="AT158" s="80" t="str">
        <f>IF(COUNTIF(J$20:J158,J158)=1,1,"-")</f>
        <v>-</v>
      </c>
      <c r="AU158" s="80" t="str">
        <f>IF(COUNTIF(K$20:K158,K158)=1,1,"-")</f>
        <v>-</v>
      </c>
      <c r="AV158" s="80" t="str">
        <f>IF(COUNTIF(I$20:I158,I158)=1,1,"-")</f>
        <v>-</v>
      </c>
      <c r="AW158" s="48" t="s">
        <v>241</v>
      </c>
      <c r="AZ158"/>
      <c r="BA158"/>
      <c r="BB158"/>
      <c r="BC158"/>
      <c r="BD158"/>
    </row>
    <row r="159" spans="1:56" ht="15.75" customHeight="1" x14ac:dyDescent="0.2">
      <c r="A159" s="93" t="s">
        <v>1798</v>
      </c>
      <c r="B159" s="95" t="s">
        <v>2003</v>
      </c>
      <c r="C159" s="94" t="s">
        <v>2004</v>
      </c>
      <c r="D159" s="94" t="s">
        <v>51</v>
      </c>
      <c r="E159" s="94" t="s">
        <v>51</v>
      </c>
      <c r="F159" s="94" t="s">
        <v>395</v>
      </c>
      <c r="G159" s="96" t="s">
        <v>777</v>
      </c>
      <c r="H159" s="96" t="s">
        <v>778</v>
      </c>
      <c r="I159" s="96" t="s">
        <v>51</v>
      </c>
      <c r="J159" s="96" t="s">
        <v>51</v>
      </c>
      <c r="K159" s="96" t="s">
        <v>395</v>
      </c>
      <c r="L159" s="65">
        <f>HLOOKUP(L$20,$S$18:$AW159,ROW($S159)-ROW($S$18)+1,FALSE)</f>
        <v>878</v>
      </c>
      <c r="M159" s="65">
        <f>HLOOKUP(M$20,$S$18:$AW159,ROW($S159)-ROW($S$18)+1,FALSE)</f>
        <v>1000</v>
      </c>
      <c r="N159" s="66">
        <f t="shared" si="7"/>
        <v>0.13895216400911159</v>
      </c>
      <c r="O159" s="31">
        <f>IF(ISERROR(SUMIF($B$21:$B$672,$B159,$M$21:$M$672)/SUMIF($B$21:$B$672,$B159,$L$21:$L$672)-1),"-",SUMIF($B$21:$B$672,$B159,$M$21:$M$672)/SUMIF($B$21:$B$672,$B159,$L$21:$L$672)-1)</f>
        <v>0.13895216400911159</v>
      </c>
      <c r="P159" s="31">
        <f>IF(ISERROR(SUMIF($J$21:$J$672,$J159,$M$21:$M$672)/SUMIF($J$21:$J$672,$J159,$L$21:$L$672)-1),"-",SUMIF($J$21:$J$672,$J159,$M$21:$M$672)/SUMIF($J$21:$J$672,$J159,$L$21:$L$672)-1)</f>
        <v>3.0561945448570382E-2</v>
      </c>
      <c r="Q159" s="31">
        <f>IF(ISERROR(SUMIF($K$21:$K$672,$K159,$M$21:$M$672)/SUMIF($K$21:$K$672,$K159,$L$21:$L$672)-1),"-",SUMIF($K$21:$K$672,$K159,$M$21:$M$672)/SUMIF($K$21:$K$672,$K159,$L$21:$L$672)-1)</f>
        <v>-1.9312825455785054E-2</v>
      </c>
      <c r="R159" s="31">
        <f>IF(ISERROR(SUMIF($I$21:$I$672,$I159,$M$21:$M$672)/SUMIF($I$21:$I$672,$I159,$L$21:$L$672)-1),"-",SUMIF($I$21:$I$672,$I159,$M$21:$M$672)/SUMIF($I$21:$I$672,$I159,$L$21:$L$672)-1)</f>
        <v>3.0561945448570382E-2</v>
      </c>
      <c r="S159" s="46">
        <v>805</v>
      </c>
      <c r="T159" s="46">
        <v>864</v>
      </c>
      <c r="U159" s="46">
        <v>864</v>
      </c>
      <c r="V159" s="46">
        <v>848</v>
      </c>
      <c r="W159" s="46">
        <v>834</v>
      </c>
      <c r="X159" s="46">
        <v>878</v>
      </c>
      <c r="Y159" s="46">
        <v>903</v>
      </c>
      <c r="Z159" s="46">
        <v>910</v>
      </c>
      <c r="AA159" s="46">
        <v>910</v>
      </c>
      <c r="AB159" s="46">
        <v>953</v>
      </c>
      <c r="AC159" s="46">
        <v>1000</v>
      </c>
      <c r="AD159" s="46">
        <v>958</v>
      </c>
      <c r="AE159" s="46">
        <v>915</v>
      </c>
      <c r="AF159" s="46">
        <v>892</v>
      </c>
      <c r="AG159" s="46">
        <v>925</v>
      </c>
      <c r="AH159" s="46">
        <v>922</v>
      </c>
      <c r="AI159" s="46">
        <v>900</v>
      </c>
      <c r="AJ159" s="46">
        <v>884</v>
      </c>
      <c r="AK159" s="46">
        <v>891</v>
      </c>
      <c r="AL159" s="46">
        <v>898</v>
      </c>
      <c r="AM159" s="46">
        <v>898</v>
      </c>
      <c r="AN159" s="46">
        <v>888</v>
      </c>
      <c r="AO159" s="46">
        <v>913</v>
      </c>
      <c r="AP159" s="46">
        <v>934</v>
      </c>
      <c r="AQ159" s="46">
        <v>942</v>
      </c>
      <c r="AR159" s="47">
        <v>950</v>
      </c>
      <c r="AS159" s="80">
        <f>IF(COUNTIF(B$20:B159,B159)=1,1,"-")</f>
        <v>1</v>
      </c>
      <c r="AT159" s="80" t="str">
        <f>IF(COUNTIF(J$20:J159,J159)=1,1,"-")</f>
        <v>-</v>
      </c>
      <c r="AU159" s="80" t="str">
        <f>IF(COUNTIF(K$20:K159,K159)=1,1,"-")</f>
        <v>-</v>
      </c>
      <c r="AV159" s="80" t="str">
        <f>IF(COUNTIF(I$20:I159,I159)=1,1,"-")</f>
        <v>-</v>
      </c>
      <c r="AW159" s="48" t="s">
        <v>241</v>
      </c>
      <c r="AZ159"/>
      <c r="BA159"/>
      <c r="BB159"/>
      <c r="BC159"/>
      <c r="BD159"/>
    </row>
    <row r="160" spans="1:56" ht="15.75" customHeight="1" x14ac:dyDescent="0.2">
      <c r="A160" s="93" t="s">
        <v>1798</v>
      </c>
      <c r="B160" s="95" t="s">
        <v>2005</v>
      </c>
      <c r="C160" s="94" t="s">
        <v>2006</v>
      </c>
      <c r="D160" s="94" t="s">
        <v>349</v>
      </c>
      <c r="E160" s="94" t="s">
        <v>186</v>
      </c>
      <c r="F160" s="94" t="s">
        <v>391</v>
      </c>
      <c r="G160" s="96" t="s">
        <v>779</v>
      </c>
      <c r="H160" s="96" t="s">
        <v>780</v>
      </c>
      <c r="I160" s="96" t="s">
        <v>349</v>
      </c>
      <c r="J160" s="96" t="s">
        <v>186</v>
      </c>
      <c r="K160" s="96" t="s">
        <v>391</v>
      </c>
      <c r="L160" s="65">
        <f>HLOOKUP(L$20,$S$18:$AW160,ROW($S160)-ROW($S$18)+1,FALSE)</f>
        <v>1332</v>
      </c>
      <c r="M160" s="65">
        <f>HLOOKUP(M$20,$S$18:$AW160,ROW($S160)-ROW($S$18)+1,FALSE)</f>
        <v>1308</v>
      </c>
      <c r="N160" s="66">
        <f t="shared" si="7"/>
        <v>-1.8018018018018056E-2</v>
      </c>
      <c r="O160" s="31">
        <f>IF(ISERROR(SUMIF($B$21:$B$672,$B160,$M$21:$M$672)/SUMIF($B$21:$B$672,$B160,$L$21:$L$672)-1),"-",SUMIF($B$21:$B$672,$B160,$M$21:$M$672)/SUMIF($B$21:$B$672,$B160,$L$21:$L$672)-1)</f>
        <v>-1.8018018018018056E-2</v>
      </c>
      <c r="P160" s="31">
        <f>IF(ISERROR(SUMIF($J$21:$J$672,$J160,$M$21:$M$672)/SUMIF($J$21:$J$672,$J160,$L$21:$L$672)-1),"-",SUMIF($J$21:$J$672,$J160,$M$21:$M$672)/SUMIF($J$21:$J$672,$J160,$L$21:$L$672)-1)</f>
        <v>-5.4210264075734926E-2</v>
      </c>
      <c r="Q160" s="31">
        <f>IF(ISERROR(SUMIF($K$21:$K$672,$K160,$M$21:$M$672)/SUMIF($K$21:$K$672,$K160,$L$21:$L$672)-1),"-",SUMIF($K$21:$K$672,$K160,$M$21:$M$672)/SUMIF($K$21:$K$672,$K160,$L$21:$L$672)-1)</f>
        <v>-3.0916047319583084E-2</v>
      </c>
      <c r="R160" s="31">
        <f>IF(ISERROR(SUMIF($I$21:$I$672,$I160,$M$21:$M$672)/SUMIF($I$21:$I$672,$I160,$L$21:$L$672)-1),"-",SUMIF($I$21:$I$672,$I160,$M$21:$M$672)/SUMIF($I$21:$I$672,$I160,$L$21:$L$672)-1)</f>
        <v>-4.7587574355584916E-2</v>
      </c>
      <c r="S160" s="46">
        <v>1202</v>
      </c>
      <c r="T160" s="46">
        <v>1222</v>
      </c>
      <c r="U160" s="46">
        <v>1223</v>
      </c>
      <c r="V160" s="46">
        <v>1248</v>
      </c>
      <c r="W160" s="46">
        <v>1229</v>
      </c>
      <c r="X160" s="46">
        <v>1332</v>
      </c>
      <c r="Y160" s="46">
        <v>1363</v>
      </c>
      <c r="Z160" s="46">
        <v>1386</v>
      </c>
      <c r="AA160" s="46">
        <v>1356</v>
      </c>
      <c r="AB160" s="46">
        <v>1340</v>
      </c>
      <c r="AC160" s="46">
        <v>1308</v>
      </c>
      <c r="AD160" s="46">
        <v>1266</v>
      </c>
      <c r="AE160" s="46">
        <v>1235</v>
      </c>
      <c r="AF160" s="46">
        <v>1224</v>
      </c>
      <c r="AG160" s="46">
        <v>1200</v>
      </c>
      <c r="AH160" s="46">
        <v>1177</v>
      </c>
      <c r="AI160" s="46">
        <v>1158</v>
      </c>
      <c r="AJ160" s="46">
        <v>1142</v>
      </c>
      <c r="AK160" s="46">
        <v>1124</v>
      </c>
      <c r="AL160" s="46">
        <v>1111</v>
      </c>
      <c r="AM160" s="46">
        <v>1115</v>
      </c>
      <c r="AN160" s="46">
        <v>1126</v>
      </c>
      <c r="AO160" s="46">
        <v>1141</v>
      </c>
      <c r="AP160" s="46">
        <v>1163</v>
      </c>
      <c r="AQ160" s="46">
        <v>1186</v>
      </c>
      <c r="AR160" s="47">
        <v>1209</v>
      </c>
      <c r="AS160" s="80">
        <f>IF(COUNTIF(B$20:B160,B160)=1,1,"-")</f>
        <v>1</v>
      </c>
      <c r="AT160" s="80">
        <f>IF(COUNTIF(J$20:J160,J160)=1,1,"-")</f>
        <v>1</v>
      </c>
      <c r="AU160" s="80" t="str">
        <f>IF(COUNTIF(K$20:K160,K160)=1,1,"-")</f>
        <v>-</v>
      </c>
      <c r="AV160" s="80">
        <f>IF(COUNTIF(I$20:I160,I160)=1,1,"-")</f>
        <v>1</v>
      </c>
      <c r="AW160" s="48" t="s">
        <v>241</v>
      </c>
      <c r="AZ160"/>
      <c r="BA160"/>
      <c r="BB160"/>
      <c r="BC160"/>
      <c r="BD160"/>
    </row>
    <row r="161" spans="1:56" ht="15.75" customHeight="1" x14ac:dyDescent="0.2">
      <c r="A161" s="93" t="s">
        <v>1798</v>
      </c>
      <c r="B161" s="95" t="s">
        <v>1950</v>
      </c>
      <c r="C161" s="94" t="s">
        <v>1951</v>
      </c>
      <c r="D161" s="94" t="s">
        <v>114</v>
      </c>
      <c r="E161" s="94" t="s">
        <v>485</v>
      </c>
      <c r="F161" s="94" t="s">
        <v>391</v>
      </c>
      <c r="G161" s="96" t="s">
        <v>781</v>
      </c>
      <c r="H161" s="96" t="s">
        <v>782</v>
      </c>
      <c r="I161" s="96" t="s">
        <v>114</v>
      </c>
      <c r="J161" s="96" t="s">
        <v>485</v>
      </c>
      <c r="K161" s="96" t="s">
        <v>391</v>
      </c>
      <c r="L161" s="65">
        <f>HLOOKUP(L$20,$S$18:$AW161,ROW($S161)-ROW($S$18)+1,FALSE)</f>
        <v>1206</v>
      </c>
      <c r="M161" s="65">
        <f>HLOOKUP(M$20,$S$18:$AW161,ROW($S161)-ROW($S$18)+1,FALSE)</f>
        <v>1195</v>
      </c>
      <c r="N161" s="66">
        <f t="shared" si="7"/>
        <v>-9.121061359867344E-3</v>
      </c>
      <c r="O161" s="31">
        <f>IF(ISERROR(SUMIF($B$21:$B$672,$B161,$M$21:$M$672)/SUMIF($B$21:$B$672,$B161,$L$21:$L$672)-1),"-",SUMIF($B$21:$B$672,$B161,$M$21:$M$672)/SUMIF($B$21:$B$672,$B161,$L$21:$L$672)-1)</f>
        <v>-8.9181853431562486E-3</v>
      </c>
      <c r="P161" s="31">
        <f>IF(ISERROR(SUMIF($J$21:$J$672,$J161,$M$21:$M$672)/SUMIF($J$21:$J$672,$J161,$L$21:$L$672)-1),"-",SUMIF($J$21:$J$672,$J161,$M$21:$M$672)/SUMIF($J$21:$J$672,$J161,$L$21:$L$672)-1)</f>
        <v>-2.6252377932783788E-2</v>
      </c>
      <c r="Q161" s="31">
        <f>IF(ISERROR(SUMIF($K$21:$K$672,$K161,$M$21:$M$672)/SUMIF($K$21:$K$672,$K161,$L$21:$L$672)-1),"-",SUMIF($K$21:$K$672,$K161,$M$21:$M$672)/SUMIF($K$21:$K$672,$K161,$L$21:$L$672)-1)</f>
        <v>-3.0916047319583084E-2</v>
      </c>
      <c r="R161" s="31">
        <f>IF(ISERROR(SUMIF($I$21:$I$672,$I161,$M$21:$M$672)/SUMIF($I$21:$I$672,$I161,$L$21:$L$672)-1),"-",SUMIF($I$21:$I$672,$I161,$M$21:$M$672)/SUMIF($I$21:$I$672,$I161,$L$21:$L$672)-1)</f>
        <v>-2.9388508170795968E-2</v>
      </c>
      <c r="S161" s="46">
        <v>1598</v>
      </c>
      <c r="T161" s="46">
        <v>1204</v>
      </c>
      <c r="U161" s="46">
        <v>1225</v>
      </c>
      <c r="V161" s="46">
        <v>1205</v>
      </c>
      <c r="W161" s="46">
        <v>1202</v>
      </c>
      <c r="X161" s="46">
        <v>1206</v>
      </c>
      <c r="Y161" s="46">
        <v>1198</v>
      </c>
      <c r="Z161" s="46">
        <v>1191</v>
      </c>
      <c r="AA161" s="46">
        <v>1178</v>
      </c>
      <c r="AB161" s="46">
        <v>1188</v>
      </c>
      <c r="AC161" s="46">
        <v>1195</v>
      </c>
      <c r="AD161" s="46">
        <v>1185</v>
      </c>
      <c r="AE161" s="46">
        <v>1164</v>
      </c>
      <c r="AF161" s="46">
        <v>1133</v>
      </c>
      <c r="AG161" s="46">
        <v>1095</v>
      </c>
      <c r="AH161" s="46">
        <v>1060</v>
      </c>
      <c r="AI161" s="46">
        <v>1024</v>
      </c>
      <c r="AJ161" s="46">
        <v>985</v>
      </c>
      <c r="AK161" s="46">
        <v>961</v>
      </c>
      <c r="AL161" s="46">
        <v>949</v>
      </c>
      <c r="AM161" s="46">
        <v>951</v>
      </c>
      <c r="AN161" s="46">
        <v>962</v>
      </c>
      <c r="AO161" s="46">
        <v>965</v>
      </c>
      <c r="AP161" s="46">
        <v>988</v>
      </c>
      <c r="AQ161" s="46">
        <v>1006</v>
      </c>
      <c r="AR161" s="47">
        <v>1022</v>
      </c>
      <c r="AS161" s="80" t="str">
        <f>IF(COUNTIF(B$20:B161,B161)=1,1,"-")</f>
        <v>-</v>
      </c>
      <c r="AT161" s="80" t="str">
        <f>IF(COUNTIF(J$20:J161,J161)=1,1,"-")</f>
        <v>-</v>
      </c>
      <c r="AU161" s="80" t="str">
        <f>IF(COUNTIF(K$20:K161,K161)=1,1,"-")</f>
        <v>-</v>
      </c>
      <c r="AV161" s="80" t="str">
        <f>IF(COUNTIF(I$20:I161,I161)=1,1,"-")</f>
        <v>-</v>
      </c>
      <c r="AW161" s="48" t="s">
        <v>241</v>
      </c>
      <c r="AZ161"/>
      <c r="BA161"/>
      <c r="BB161"/>
      <c r="BC161"/>
      <c r="BD161"/>
    </row>
    <row r="162" spans="1:56" ht="15.75" customHeight="1" x14ac:dyDescent="0.2">
      <c r="A162" s="93" t="s">
        <v>1798</v>
      </c>
      <c r="B162" s="95" t="s">
        <v>2007</v>
      </c>
      <c r="C162" s="94" t="s">
        <v>2008</v>
      </c>
      <c r="D162" s="94" t="s">
        <v>134</v>
      </c>
      <c r="E162" s="94" t="s">
        <v>134</v>
      </c>
      <c r="F162" s="94" t="s">
        <v>391</v>
      </c>
      <c r="G162" s="96" t="s">
        <v>783</v>
      </c>
      <c r="H162" s="96" t="s">
        <v>784</v>
      </c>
      <c r="I162" s="96" t="s">
        <v>134</v>
      </c>
      <c r="J162" s="96" t="s">
        <v>134</v>
      </c>
      <c r="K162" s="96" t="s">
        <v>391</v>
      </c>
      <c r="L162" s="65">
        <f>HLOOKUP(L$20,$S$18:$AW162,ROW($S162)-ROW($S$18)+1,FALSE)</f>
        <v>1403</v>
      </c>
      <c r="M162" s="65">
        <f>HLOOKUP(M$20,$S$18:$AW162,ROW($S162)-ROW($S$18)+1,FALSE)</f>
        <v>1527</v>
      </c>
      <c r="N162" s="66">
        <f t="shared" si="7"/>
        <v>8.8382038488952208E-2</v>
      </c>
      <c r="O162" s="31">
        <f>IF(ISERROR(SUMIF($B$21:$B$672,$B162,$M$21:$M$672)/SUMIF($B$21:$B$672,$B162,$L$21:$L$672)-1),"-",SUMIF($B$21:$B$672,$B162,$M$21:$M$672)/SUMIF($B$21:$B$672,$B162,$L$21:$L$672)-1)</f>
        <v>8.8382038488952208E-2</v>
      </c>
      <c r="P162" s="31">
        <f>IF(ISERROR(SUMIF($J$21:$J$672,$J162,$M$21:$M$672)/SUMIF($J$21:$J$672,$J162,$L$21:$L$672)-1),"-",SUMIF($J$21:$J$672,$J162,$M$21:$M$672)/SUMIF($J$21:$J$672,$J162,$L$21:$L$672)-1)</f>
        <v>8.6140254003313155E-2</v>
      </c>
      <c r="Q162" s="31">
        <f>IF(ISERROR(SUMIF($K$21:$K$672,$K162,$M$21:$M$672)/SUMIF($K$21:$K$672,$K162,$L$21:$L$672)-1),"-",SUMIF($K$21:$K$672,$K162,$M$21:$M$672)/SUMIF($K$21:$K$672,$K162,$L$21:$L$672)-1)</f>
        <v>-3.0916047319583084E-2</v>
      </c>
      <c r="R162" s="31">
        <f>IF(ISERROR(SUMIF($I$21:$I$672,$I162,$M$21:$M$672)/SUMIF($I$21:$I$672,$I162,$L$21:$L$672)-1),"-",SUMIF($I$21:$I$672,$I162,$M$21:$M$672)/SUMIF($I$21:$I$672,$I162,$L$21:$L$672)-1)</f>
        <v>8.6140254003313155E-2</v>
      </c>
      <c r="S162" s="46">
        <v>1324</v>
      </c>
      <c r="T162" s="46">
        <v>1345</v>
      </c>
      <c r="U162" s="46">
        <v>1343</v>
      </c>
      <c r="V162" s="46">
        <v>1300</v>
      </c>
      <c r="W162" s="46">
        <v>1311</v>
      </c>
      <c r="X162" s="46">
        <v>1403</v>
      </c>
      <c r="Y162" s="46">
        <v>1436</v>
      </c>
      <c r="Z162" s="46">
        <v>1480</v>
      </c>
      <c r="AA162" s="46">
        <v>1503</v>
      </c>
      <c r="AB162" s="46">
        <v>1504</v>
      </c>
      <c r="AC162" s="46">
        <v>1527</v>
      </c>
      <c r="AD162" s="46">
        <v>1511</v>
      </c>
      <c r="AE162" s="46">
        <v>1492</v>
      </c>
      <c r="AF162" s="46">
        <v>1468</v>
      </c>
      <c r="AG162" s="46">
        <v>1431</v>
      </c>
      <c r="AH162" s="46">
        <v>1408</v>
      </c>
      <c r="AI162" s="46">
        <v>1384</v>
      </c>
      <c r="AJ162" s="46">
        <v>1363</v>
      </c>
      <c r="AK162" s="46">
        <v>1342</v>
      </c>
      <c r="AL162" s="46">
        <v>1333</v>
      </c>
      <c r="AM162" s="46">
        <v>1347</v>
      </c>
      <c r="AN162" s="46">
        <v>1364</v>
      </c>
      <c r="AO162" s="46">
        <v>1373</v>
      </c>
      <c r="AP162" s="46">
        <v>1395</v>
      </c>
      <c r="AQ162" s="46">
        <v>1417</v>
      </c>
      <c r="AR162" s="47">
        <v>1443</v>
      </c>
      <c r="AS162" s="80">
        <f>IF(COUNTIF(B$20:B162,B162)=1,1,"-")</f>
        <v>1</v>
      </c>
      <c r="AT162" s="80">
        <f>IF(COUNTIF(J$20:J162,J162)=1,1,"-")</f>
        <v>1</v>
      </c>
      <c r="AU162" s="80" t="str">
        <f>IF(COUNTIF(K$20:K162,K162)=1,1,"-")</f>
        <v>-</v>
      </c>
      <c r="AV162" s="80">
        <f>IF(COUNTIF(I$20:I162,I162)=1,1,"-")</f>
        <v>1</v>
      </c>
      <c r="AW162" s="48" t="s">
        <v>241</v>
      </c>
      <c r="AZ162"/>
      <c r="BA162"/>
      <c r="BB162"/>
      <c r="BC162"/>
      <c r="BD162"/>
    </row>
    <row r="163" spans="1:56" ht="15.75" customHeight="1" x14ac:dyDescent="0.2">
      <c r="A163" s="93" t="s">
        <v>1798</v>
      </c>
      <c r="B163" s="95" t="s">
        <v>1843</v>
      </c>
      <c r="C163" s="94" t="s">
        <v>1844</v>
      </c>
      <c r="D163" s="94" t="s">
        <v>86</v>
      </c>
      <c r="E163" s="94" t="s">
        <v>86</v>
      </c>
      <c r="F163" s="94" t="s">
        <v>395</v>
      </c>
      <c r="G163" s="96" t="s">
        <v>785</v>
      </c>
      <c r="H163" s="96" t="s">
        <v>786</v>
      </c>
      <c r="I163" s="96" t="s">
        <v>86</v>
      </c>
      <c r="J163" s="96" t="s">
        <v>86</v>
      </c>
      <c r="K163" s="96" t="s">
        <v>395</v>
      </c>
      <c r="L163" s="65">
        <f>HLOOKUP(L$20,$S$18:$AW163,ROW($S163)-ROW($S$18)+1,FALSE)</f>
        <v>1507</v>
      </c>
      <c r="M163" s="65">
        <f>HLOOKUP(M$20,$S$18:$AW163,ROW($S163)-ROW($S$18)+1,FALSE)</f>
        <v>1659</v>
      </c>
      <c r="N163" s="66">
        <f t="shared" si="7"/>
        <v>0.10086264100862641</v>
      </c>
      <c r="O163" s="31">
        <f>IF(ISERROR(SUMIF($B$21:$B$672,$B163,$M$21:$M$672)/SUMIF($B$21:$B$672,$B163,$L$21:$L$672)-1),"-",SUMIF($B$21:$B$672,$B163,$M$21:$M$672)/SUMIF($B$21:$B$672,$B163,$L$21:$L$672)-1)</f>
        <v>4.2777117637073481E-2</v>
      </c>
      <c r="P163" s="31">
        <f>IF(ISERROR(SUMIF($J$21:$J$672,$J163,$M$21:$M$672)/SUMIF($J$21:$J$672,$J163,$L$21:$L$672)-1),"-",SUMIF($J$21:$J$672,$J163,$M$21:$M$672)/SUMIF($J$21:$J$672,$J163,$L$21:$L$672)-1)</f>
        <v>9.1339071101806724E-2</v>
      </c>
      <c r="Q163" s="31">
        <f>IF(ISERROR(SUMIF($K$21:$K$672,$K163,$M$21:$M$672)/SUMIF($K$21:$K$672,$K163,$L$21:$L$672)-1),"-",SUMIF($K$21:$K$672,$K163,$M$21:$M$672)/SUMIF($K$21:$K$672,$K163,$L$21:$L$672)-1)</f>
        <v>-1.9312825455785054E-2</v>
      </c>
      <c r="R163" s="31">
        <f>IF(ISERROR(SUMIF($I$21:$I$672,$I163,$M$21:$M$672)/SUMIF($I$21:$I$672,$I163,$L$21:$L$672)-1),"-",SUMIF($I$21:$I$672,$I163,$M$21:$M$672)/SUMIF($I$21:$I$672,$I163,$L$21:$L$672)-1)</f>
        <v>9.2878722485973286E-2</v>
      </c>
      <c r="S163" s="46">
        <v>1494</v>
      </c>
      <c r="T163" s="46">
        <v>1470</v>
      </c>
      <c r="U163" s="46">
        <v>1471</v>
      </c>
      <c r="V163" s="46">
        <v>1495</v>
      </c>
      <c r="W163" s="46">
        <v>1485</v>
      </c>
      <c r="X163" s="46">
        <v>1507</v>
      </c>
      <c r="Y163" s="46">
        <v>1537</v>
      </c>
      <c r="Z163" s="46">
        <v>1541</v>
      </c>
      <c r="AA163" s="46">
        <v>1515</v>
      </c>
      <c r="AB163" s="46">
        <v>1564</v>
      </c>
      <c r="AC163" s="46">
        <v>1659</v>
      </c>
      <c r="AD163" s="46">
        <v>1617</v>
      </c>
      <c r="AE163" s="46">
        <v>1578</v>
      </c>
      <c r="AF163" s="46">
        <v>1541</v>
      </c>
      <c r="AG163" s="46">
        <v>1671</v>
      </c>
      <c r="AH163" s="46">
        <v>1673</v>
      </c>
      <c r="AI163" s="46">
        <v>1628</v>
      </c>
      <c r="AJ163" s="46">
        <v>1580</v>
      </c>
      <c r="AK163" s="46">
        <v>1614</v>
      </c>
      <c r="AL163" s="46">
        <v>1625</v>
      </c>
      <c r="AM163" s="46">
        <v>1610</v>
      </c>
      <c r="AN163" s="46">
        <v>1554</v>
      </c>
      <c r="AO163" s="46">
        <v>1635</v>
      </c>
      <c r="AP163" s="46">
        <v>1675</v>
      </c>
      <c r="AQ163" s="46">
        <v>1668</v>
      </c>
      <c r="AR163" s="47">
        <v>1688</v>
      </c>
      <c r="AS163" s="80" t="str">
        <f>IF(COUNTIF(B$20:B163,B163)=1,1,"-")</f>
        <v>-</v>
      </c>
      <c r="AT163" s="80" t="str">
        <f>IF(COUNTIF(J$20:J163,J163)=1,1,"-")</f>
        <v>-</v>
      </c>
      <c r="AU163" s="80" t="str">
        <f>IF(COUNTIF(K$20:K163,K163)=1,1,"-")</f>
        <v>-</v>
      </c>
      <c r="AV163" s="80" t="str">
        <f>IF(COUNTIF(I$20:I163,I163)=1,1,"-")</f>
        <v>-</v>
      </c>
      <c r="AW163" s="48" t="s">
        <v>241</v>
      </c>
      <c r="AZ163"/>
      <c r="BA163"/>
      <c r="BB163"/>
      <c r="BC163"/>
      <c r="BD163"/>
    </row>
    <row r="164" spans="1:56" ht="15.75" customHeight="1" x14ac:dyDescent="0.2">
      <c r="A164" s="93" t="s">
        <v>1798</v>
      </c>
      <c r="B164" s="95" t="s">
        <v>2009</v>
      </c>
      <c r="C164" s="94" t="s">
        <v>2010</v>
      </c>
      <c r="D164" s="94" t="s">
        <v>39</v>
      </c>
      <c r="E164" s="94" t="s">
        <v>39</v>
      </c>
      <c r="F164" s="94" t="s">
        <v>384</v>
      </c>
      <c r="G164" s="96" t="s">
        <v>787</v>
      </c>
      <c r="H164" s="96" t="s">
        <v>788</v>
      </c>
      <c r="I164" s="96" t="s">
        <v>39</v>
      </c>
      <c r="J164" s="96" t="s">
        <v>39</v>
      </c>
      <c r="K164" s="96" t="s">
        <v>384</v>
      </c>
      <c r="L164" s="65">
        <f>HLOOKUP(L$20,$S$18:$AW164,ROW($S164)-ROW($S$18)+1,FALSE)</f>
        <v>584</v>
      </c>
      <c r="M164" s="65">
        <f>HLOOKUP(M$20,$S$18:$AW164,ROW($S164)-ROW($S$18)+1,FALSE)</f>
        <v>559</v>
      </c>
      <c r="N164" s="66">
        <f t="shared" si="7"/>
        <v>-4.2808219178082196E-2</v>
      </c>
      <c r="O164" s="31">
        <f>IF(ISERROR(SUMIF($B$21:$B$672,$B164,$M$21:$M$672)/SUMIF($B$21:$B$672,$B164,$L$21:$L$672)-1),"-",SUMIF($B$21:$B$672,$B164,$M$21:$M$672)/SUMIF($B$21:$B$672,$B164,$L$21:$L$672)-1)</f>
        <v>-4.2808219178082196E-2</v>
      </c>
      <c r="P164" s="31">
        <f>IF(ISERROR(SUMIF($J$21:$J$672,$J164,$M$21:$M$672)/SUMIF($J$21:$J$672,$J164,$L$21:$L$672)-1),"-",SUMIF($J$21:$J$672,$J164,$M$21:$M$672)/SUMIF($J$21:$J$672,$J164,$L$21:$L$672)-1)</f>
        <v>1.3258691809074907E-3</v>
      </c>
      <c r="Q164" s="31">
        <f>IF(ISERROR(SUMIF($K$21:$K$672,$K164,$M$21:$M$672)/SUMIF($K$21:$K$672,$K164,$L$21:$L$672)-1),"-",SUMIF($K$21:$K$672,$K164,$M$21:$M$672)/SUMIF($K$21:$K$672,$K164,$L$21:$L$672)-1)</f>
        <v>-2.2365450582957913E-2</v>
      </c>
      <c r="R164" s="31">
        <f>IF(ISERROR(SUMIF($I$21:$I$672,$I164,$M$21:$M$672)/SUMIF($I$21:$I$672,$I164,$L$21:$L$672)-1),"-",SUMIF($I$21:$I$672,$I164,$M$21:$M$672)/SUMIF($I$21:$I$672,$I164,$L$21:$L$672)-1)</f>
        <v>9.9792929670883268E-5</v>
      </c>
      <c r="S164" s="46">
        <v>788</v>
      </c>
      <c r="T164" s="46">
        <v>778</v>
      </c>
      <c r="U164" s="46">
        <v>725</v>
      </c>
      <c r="V164" s="46">
        <v>661</v>
      </c>
      <c r="W164" s="46">
        <v>604</v>
      </c>
      <c r="X164" s="46">
        <v>584</v>
      </c>
      <c r="Y164" s="46">
        <v>555</v>
      </c>
      <c r="Z164" s="46">
        <v>529</v>
      </c>
      <c r="AA164" s="46">
        <v>533</v>
      </c>
      <c r="AB164" s="46">
        <v>551</v>
      </c>
      <c r="AC164" s="46">
        <v>559</v>
      </c>
      <c r="AD164" s="46">
        <v>560</v>
      </c>
      <c r="AE164" s="46">
        <v>566</v>
      </c>
      <c r="AF164" s="46">
        <v>572</v>
      </c>
      <c r="AG164" s="46">
        <v>578</v>
      </c>
      <c r="AH164" s="46">
        <v>578</v>
      </c>
      <c r="AI164" s="46">
        <v>579</v>
      </c>
      <c r="AJ164" s="46">
        <v>574</v>
      </c>
      <c r="AK164" s="46">
        <v>573</v>
      </c>
      <c r="AL164" s="46">
        <v>571</v>
      </c>
      <c r="AM164" s="46">
        <v>574</v>
      </c>
      <c r="AN164" s="46">
        <v>580</v>
      </c>
      <c r="AO164" s="46">
        <v>586</v>
      </c>
      <c r="AP164" s="46">
        <v>591</v>
      </c>
      <c r="AQ164" s="46">
        <v>598</v>
      </c>
      <c r="AR164" s="47">
        <v>604</v>
      </c>
      <c r="AS164" s="80">
        <f>IF(COUNTIF(B$20:B164,B164)=1,1,"-")</f>
        <v>1</v>
      </c>
      <c r="AT164" s="80" t="str">
        <f>IF(COUNTIF(J$20:J164,J164)=1,1,"-")</f>
        <v>-</v>
      </c>
      <c r="AU164" s="80" t="str">
        <f>IF(COUNTIF(K$20:K164,K164)=1,1,"-")</f>
        <v>-</v>
      </c>
      <c r="AV164" s="80" t="str">
        <f>IF(COUNTIF(I$20:I164,I164)=1,1,"-")</f>
        <v>-</v>
      </c>
      <c r="AW164" s="48" t="s">
        <v>241</v>
      </c>
      <c r="AZ164"/>
      <c r="BA164"/>
      <c r="BB164"/>
      <c r="BC164"/>
      <c r="BD164"/>
    </row>
    <row r="165" spans="1:56" ht="15.75" customHeight="1" x14ac:dyDescent="0.2">
      <c r="A165" s="93" t="s">
        <v>1798</v>
      </c>
      <c r="B165" s="95" t="s">
        <v>2011</v>
      </c>
      <c r="C165" s="94" t="s">
        <v>2012</v>
      </c>
      <c r="D165" s="94" t="s">
        <v>316</v>
      </c>
      <c r="E165" s="94" t="s">
        <v>112</v>
      </c>
      <c r="F165" s="94" t="s">
        <v>386</v>
      </c>
      <c r="G165" s="96" t="s">
        <v>789</v>
      </c>
      <c r="H165" s="96" t="s">
        <v>790</v>
      </c>
      <c r="I165" s="96" t="s">
        <v>316</v>
      </c>
      <c r="J165" s="96" t="s">
        <v>112</v>
      </c>
      <c r="K165" s="96" t="s">
        <v>386</v>
      </c>
      <c r="L165" s="65">
        <f>HLOOKUP(L$20,$S$18:$AW165,ROW($S165)-ROW($S$18)+1,FALSE)</f>
        <v>1569</v>
      </c>
      <c r="M165" s="65">
        <f>HLOOKUP(M$20,$S$18:$AW165,ROW($S165)-ROW($S$18)+1,FALSE)</f>
        <v>1436</v>
      </c>
      <c r="N165" s="66">
        <f t="shared" si="7"/>
        <v>-8.4767367750159361E-2</v>
      </c>
      <c r="O165" s="31">
        <f>IF(ISERROR(SUMIF($B$21:$B$672,$B165,$M$21:$M$672)/SUMIF($B$21:$B$672,$B165,$L$21:$L$672)-1),"-",SUMIF($B$21:$B$672,$B165,$M$21:$M$672)/SUMIF($B$21:$B$672,$B165,$L$21:$L$672)-1)</f>
        <v>-8.4767367750159361E-2</v>
      </c>
      <c r="P165" s="31">
        <f>IF(ISERROR(SUMIF($J$21:$J$672,$J165,$M$21:$M$672)/SUMIF($J$21:$J$672,$J165,$L$21:$L$672)-1),"-",SUMIF($J$21:$J$672,$J165,$M$21:$M$672)/SUMIF($J$21:$J$672,$J165,$L$21:$L$672)-1)</f>
        <v>-5.9772414655495765E-2</v>
      </c>
      <c r="Q165" s="31">
        <f>IF(ISERROR(SUMIF($K$21:$K$672,$K165,$M$21:$M$672)/SUMIF($K$21:$K$672,$K165,$L$21:$L$672)-1),"-",SUMIF($K$21:$K$672,$K165,$M$21:$M$672)/SUMIF($K$21:$K$672,$K165,$L$21:$L$672)-1)</f>
        <v>-6.9526650567419579E-2</v>
      </c>
      <c r="R165" s="31">
        <f>IF(ISERROR(SUMIF($I$21:$I$672,$I165,$M$21:$M$672)/SUMIF($I$21:$I$672,$I165,$L$21:$L$672)-1),"-",SUMIF($I$21:$I$672,$I165,$M$21:$M$672)/SUMIF($I$21:$I$672,$I165,$L$21:$L$672)-1)</f>
        <v>-5.9772414655495765E-2</v>
      </c>
      <c r="S165" s="46">
        <v>1516</v>
      </c>
      <c r="T165" s="46">
        <v>1521</v>
      </c>
      <c r="U165" s="46">
        <v>1586</v>
      </c>
      <c r="V165" s="46">
        <v>1600</v>
      </c>
      <c r="W165" s="46">
        <v>1603</v>
      </c>
      <c r="X165" s="46">
        <v>1569</v>
      </c>
      <c r="Y165" s="46">
        <v>1553</v>
      </c>
      <c r="Z165" s="46">
        <v>1524</v>
      </c>
      <c r="AA165" s="46">
        <v>1479</v>
      </c>
      <c r="AB165" s="46">
        <v>1444</v>
      </c>
      <c r="AC165" s="46">
        <v>1436</v>
      </c>
      <c r="AD165" s="46">
        <v>1444</v>
      </c>
      <c r="AE165" s="46">
        <v>1434</v>
      </c>
      <c r="AF165" s="46">
        <v>1437</v>
      </c>
      <c r="AG165" s="46">
        <v>1435</v>
      </c>
      <c r="AH165" s="46">
        <v>1430</v>
      </c>
      <c r="AI165" s="46">
        <v>1431</v>
      </c>
      <c r="AJ165" s="46">
        <v>1445</v>
      </c>
      <c r="AK165" s="46">
        <v>1472</v>
      </c>
      <c r="AL165" s="46">
        <v>1477</v>
      </c>
      <c r="AM165" s="46">
        <v>1492</v>
      </c>
      <c r="AN165" s="46">
        <v>1521</v>
      </c>
      <c r="AO165" s="46">
        <v>1546</v>
      </c>
      <c r="AP165" s="46">
        <v>1601</v>
      </c>
      <c r="AQ165" s="46">
        <v>1643</v>
      </c>
      <c r="AR165" s="47">
        <v>1676</v>
      </c>
      <c r="AS165" s="80">
        <f>IF(COUNTIF(B$20:B165,B165)=1,1,"-")</f>
        <v>1</v>
      </c>
      <c r="AT165" s="80">
        <f>IF(COUNTIF(J$20:J165,J165)=1,1,"-")</f>
        <v>1</v>
      </c>
      <c r="AU165" s="80" t="str">
        <f>IF(COUNTIF(K$20:K165,K165)=1,1,"-")</f>
        <v>-</v>
      </c>
      <c r="AV165" s="80">
        <f>IF(COUNTIF(I$20:I165,I165)=1,1,"-")</f>
        <v>1</v>
      </c>
      <c r="AW165" s="48" t="s">
        <v>241</v>
      </c>
      <c r="AZ165"/>
      <c r="BA165"/>
      <c r="BB165"/>
      <c r="BC165"/>
      <c r="BD165"/>
    </row>
    <row r="166" spans="1:56" ht="15.75" customHeight="1" x14ac:dyDescent="0.2">
      <c r="A166" s="93" t="s">
        <v>1798</v>
      </c>
      <c r="B166" s="95" t="s">
        <v>2013</v>
      </c>
      <c r="C166" s="94" t="s">
        <v>2014</v>
      </c>
      <c r="D166" s="94" t="s">
        <v>297</v>
      </c>
      <c r="E166" s="94" t="s">
        <v>44</v>
      </c>
      <c r="F166" s="94" t="s">
        <v>384</v>
      </c>
      <c r="G166" s="96" t="s">
        <v>791</v>
      </c>
      <c r="H166" s="96" t="s">
        <v>792</v>
      </c>
      <c r="I166" s="96" t="s">
        <v>297</v>
      </c>
      <c r="J166" s="96" t="s">
        <v>44</v>
      </c>
      <c r="K166" s="96" t="s">
        <v>384</v>
      </c>
      <c r="L166" s="65">
        <f>HLOOKUP(L$20,$S$18:$AW166,ROW($S166)-ROW($S$18)+1,FALSE)</f>
        <v>907</v>
      </c>
      <c r="M166" s="65">
        <f>HLOOKUP(M$20,$S$18:$AW166,ROW($S166)-ROW($S$18)+1,FALSE)</f>
        <v>928</v>
      </c>
      <c r="N166" s="66">
        <f t="shared" si="7"/>
        <v>2.3153252480705655E-2</v>
      </c>
      <c r="O166" s="31">
        <f>IF(ISERROR(SUMIF($B$21:$B$672,$B166,$M$21:$M$672)/SUMIF($B$21:$B$672,$B166,$L$21:$L$672)-1),"-",SUMIF($B$21:$B$672,$B166,$M$21:$M$672)/SUMIF($B$21:$B$672,$B166,$L$21:$L$672)-1)</f>
        <v>1.3182382133996029E-3</v>
      </c>
      <c r="P166" s="31">
        <f>IF(ISERROR(SUMIF($J$21:$J$672,$J166,$M$21:$M$672)/SUMIF($J$21:$J$672,$J166,$L$21:$L$672)-1),"-",SUMIF($J$21:$J$672,$J166,$M$21:$M$672)/SUMIF($J$21:$J$672,$J166,$L$21:$L$672)-1)</f>
        <v>1.7723999829576842E-2</v>
      </c>
      <c r="Q166" s="31">
        <f>IF(ISERROR(SUMIF($K$21:$K$672,$K166,$M$21:$M$672)/SUMIF($K$21:$K$672,$K166,$L$21:$L$672)-1),"-",SUMIF($K$21:$K$672,$K166,$M$21:$M$672)/SUMIF($K$21:$K$672,$K166,$L$21:$L$672)-1)</f>
        <v>-2.2365450582957913E-2</v>
      </c>
      <c r="R166" s="31">
        <f>IF(ISERROR(SUMIF($I$21:$I$672,$I166,$M$21:$M$672)/SUMIF($I$21:$I$672,$I166,$L$21:$L$672)-1),"-",SUMIF($I$21:$I$672,$I166,$M$21:$M$672)/SUMIF($I$21:$I$672,$I166,$L$21:$L$672)-1)</f>
        <v>1.7723999829576842E-2</v>
      </c>
      <c r="S166" s="46">
        <v>940</v>
      </c>
      <c r="T166" s="46">
        <v>940</v>
      </c>
      <c r="U166" s="46">
        <v>936</v>
      </c>
      <c r="V166" s="46">
        <v>948</v>
      </c>
      <c r="W166" s="46">
        <v>940</v>
      </c>
      <c r="X166" s="46">
        <v>907</v>
      </c>
      <c r="Y166" s="46">
        <v>900</v>
      </c>
      <c r="Z166" s="46">
        <v>887</v>
      </c>
      <c r="AA166" s="46">
        <v>889</v>
      </c>
      <c r="AB166" s="46">
        <v>906</v>
      </c>
      <c r="AC166" s="46">
        <v>928</v>
      </c>
      <c r="AD166" s="46">
        <v>945</v>
      </c>
      <c r="AE166" s="46">
        <v>955</v>
      </c>
      <c r="AF166" s="46">
        <v>968</v>
      </c>
      <c r="AG166" s="46">
        <v>983</v>
      </c>
      <c r="AH166" s="46">
        <v>988</v>
      </c>
      <c r="AI166" s="46">
        <v>988</v>
      </c>
      <c r="AJ166" s="46">
        <v>985</v>
      </c>
      <c r="AK166" s="46">
        <v>987</v>
      </c>
      <c r="AL166" s="46">
        <v>993</v>
      </c>
      <c r="AM166" s="46">
        <v>1000</v>
      </c>
      <c r="AN166" s="46">
        <v>1011</v>
      </c>
      <c r="AO166" s="46">
        <v>1027</v>
      </c>
      <c r="AP166" s="46">
        <v>1048</v>
      </c>
      <c r="AQ166" s="46">
        <v>1064</v>
      </c>
      <c r="AR166" s="47">
        <v>1085</v>
      </c>
      <c r="AS166" s="80">
        <f>IF(COUNTIF(B$20:B166,B166)=1,1,"-")</f>
        <v>1</v>
      </c>
      <c r="AT166" s="80" t="str">
        <f>IF(COUNTIF(J$20:J166,J166)=1,1,"-")</f>
        <v>-</v>
      </c>
      <c r="AU166" s="80" t="str">
        <f>IF(COUNTIF(K$20:K166,K166)=1,1,"-")</f>
        <v>-</v>
      </c>
      <c r="AV166" s="80" t="str">
        <f>IF(COUNTIF(I$20:I166,I166)=1,1,"-")</f>
        <v>-</v>
      </c>
      <c r="AW166" s="48" t="s">
        <v>241</v>
      </c>
      <c r="AZ166"/>
      <c r="BA166"/>
      <c r="BB166"/>
      <c r="BC166"/>
      <c r="BD166"/>
    </row>
    <row r="167" spans="1:56" ht="15.75" customHeight="1" x14ac:dyDescent="0.2">
      <c r="A167" s="93" t="s">
        <v>1798</v>
      </c>
      <c r="B167" s="95" t="s">
        <v>2015</v>
      </c>
      <c r="C167" s="94" t="s">
        <v>2016</v>
      </c>
      <c r="D167" s="94" t="s">
        <v>297</v>
      </c>
      <c r="E167" s="94" t="s">
        <v>44</v>
      </c>
      <c r="F167" s="94" t="s">
        <v>384</v>
      </c>
      <c r="G167" s="96" t="s">
        <v>793</v>
      </c>
      <c r="H167" s="96" t="s">
        <v>794</v>
      </c>
      <c r="I167" s="96" t="s">
        <v>297</v>
      </c>
      <c r="J167" s="96" t="s">
        <v>44</v>
      </c>
      <c r="K167" s="96" t="s">
        <v>384</v>
      </c>
      <c r="L167" s="65">
        <f>HLOOKUP(L$20,$S$18:$AW167,ROW($S167)-ROW($S$18)+1,FALSE)</f>
        <v>786</v>
      </c>
      <c r="M167" s="65">
        <f>HLOOKUP(M$20,$S$18:$AW167,ROW($S167)-ROW($S$18)+1,FALSE)</f>
        <v>935</v>
      </c>
      <c r="N167" s="66">
        <f t="shared" si="7"/>
        <v>0.18956743002544529</v>
      </c>
      <c r="O167" s="31">
        <f>IF(ISERROR(SUMIF($B$21:$B$672,$B167,$M$21:$M$672)/SUMIF($B$21:$B$672,$B167,$L$21:$L$672)-1),"-",SUMIF($B$21:$B$672,$B167,$M$21:$M$672)/SUMIF($B$21:$B$672,$B167,$L$21:$L$672)-1)</f>
        <v>0.18956743002544529</v>
      </c>
      <c r="P167" s="31">
        <f>IF(ISERROR(SUMIF($J$21:$J$672,$J167,$M$21:$M$672)/SUMIF($J$21:$J$672,$J167,$L$21:$L$672)-1),"-",SUMIF($J$21:$J$672,$J167,$M$21:$M$672)/SUMIF($J$21:$J$672,$J167,$L$21:$L$672)-1)</f>
        <v>1.7723999829576842E-2</v>
      </c>
      <c r="Q167" s="31">
        <f>IF(ISERROR(SUMIF($K$21:$K$672,$K167,$M$21:$M$672)/SUMIF($K$21:$K$672,$K167,$L$21:$L$672)-1),"-",SUMIF($K$21:$K$672,$K167,$M$21:$M$672)/SUMIF($K$21:$K$672,$K167,$L$21:$L$672)-1)</f>
        <v>-2.2365450582957913E-2</v>
      </c>
      <c r="R167" s="31">
        <f>IF(ISERROR(SUMIF($I$21:$I$672,$I167,$M$21:$M$672)/SUMIF($I$21:$I$672,$I167,$L$21:$L$672)-1),"-",SUMIF($I$21:$I$672,$I167,$M$21:$M$672)/SUMIF($I$21:$I$672,$I167,$L$21:$L$672)-1)</f>
        <v>1.7723999829576842E-2</v>
      </c>
      <c r="S167" s="46">
        <v>841</v>
      </c>
      <c r="T167" s="46">
        <v>837</v>
      </c>
      <c r="U167" s="46">
        <v>777</v>
      </c>
      <c r="V167" s="46">
        <v>745</v>
      </c>
      <c r="W167" s="46">
        <v>758</v>
      </c>
      <c r="X167" s="46">
        <v>786</v>
      </c>
      <c r="Y167" s="46">
        <v>822</v>
      </c>
      <c r="Z167" s="46">
        <v>876</v>
      </c>
      <c r="AA167" s="46">
        <v>929</v>
      </c>
      <c r="AB167" s="46">
        <v>944</v>
      </c>
      <c r="AC167" s="46">
        <v>935</v>
      </c>
      <c r="AD167" s="46">
        <v>924</v>
      </c>
      <c r="AE167" s="46">
        <v>910</v>
      </c>
      <c r="AF167" s="46">
        <v>912</v>
      </c>
      <c r="AG167" s="46">
        <v>915</v>
      </c>
      <c r="AH167" s="46">
        <v>921</v>
      </c>
      <c r="AI167" s="46">
        <v>916</v>
      </c>
      <c r="AJ167" s="46">
        <v>908</v>
      </c>
      <c r="AK167" s="46">
        <v>900</v>
      </c>
      <c r="AL167" s="46">
        <v>901</v>
      </c>
      <c r="AM167" s="46">
        <v>897</v>
      </c>
      <c r="AN167" s="46">
        <v>901</v>
      </c>
      <c r="AO167" s="46">
        <v>920</v>
      </c>
      <c r="AP167" s="46">
        <v>934</v>
      </c>
      <c r="AQ167" s="46">
        <v>940</v>
      </c>
      <c r="AR167" s="47">
        <v>957</v>
      </c>
      <c r="AS167" s="80">
        <f>IF(COUNTIF(B$20:B167,B167)=1,1,"-")</f>
        <v>1</v>
      </c>
      <c r="AT167" s="80" t="str">
        <f>IF(COUNTIF(J$20:J167,J167)=1,1,"-")</f>
        <v>-</v>
      </c>
      <c r="AU167" s="80" t="str">
        <f>IF(COUNTIF(K$20:K167,K167)=1,1,"-")</f>
        <v>-</v>
      </c>
      <c r="AV167" s="80" t="str">
        <f>IF(COUNTIF(I$20:I167,I167)=1,1,"-")</f>
        <v>-</v>
      </c>
      <c r="AW167" s="48" t="s">
        <v>241</v>
      </c>
      <c r="AZ167"/>
      <c r="BA167"/>
      <c r="BB167"/>
      <c r="BC167"/>
      <c r="BD167"/>
    </row>
    <row r="168" spans="1:56" ht="15.75" customHeight="1" x14ac:dyDescent="0.2">
      <c r="A168" s="93" t="s">
        <v>1798</v>
      </c>
      <c r="B168" s="95" t="s">
        <v>2017</v>
      </c>
      <c r="C168" s="94" t="s">
        <v>2018</v>
      </c>
      <c r="D168" s="94" t="s">
        <v>69</v>
      </c>
      <c r="E168" s="94" t="s">
        <v>69</v>
      </c>
      <c r="F168" s="94" t="s">
        <v>387</v>
      </c>
      <c r="G168" s="96" t="s">
        <v>795</v>
      </c>
      <c r="H168" s="96" t="s">
        <v>796</v>
      </c>
      <c r="I168" s="96" t="s">
        <v>69</v>
      </c>
      <c r="J168" s="96" t="s">
        <v>69</v>
      </c>
      <c r="K168" s="96" t="s">
        <v>387</v>
      </c>
      <c r="L168" s="65">
        <f>HLOOKUP(L$20,$S$18:$AW168,ROW($S168)-ROW($S$18)+1,FALSE)</f>
        <v>3185</v>
      </c>
      <c r="M168" s="65">
        <f>HLOOKUP(M$20,$S$18:$AW168,ROW($S168)-ROW($S$18)+1,FALSE)</f>
        <v>3022</v>
      </c>
      <c r="N168" s="66">
        <f t="shared" si="7"/>
        <v>-5.1177394034536916E-2</v>
      </c>
      <c r="O168" s="31">
        <f>IF(ISERROR(SUMIF($B$21:$B$672,$B168,$M$21:$M$672)/SUMIF($B$21:$B$672,$B168,$L$21:$L$672)-1),"-",SUMIF($B$21:$B$672,$B168,$M$21:$M$672)/SUMIF($B$21:$B$672,$B168,$L$21:$L$672)-1)</f>
        <v>-5.1177394034536916E-2</v>
      </c>
      <c r="P168" s="31">
        <f>IF(ISERROR(SUMIF($J$21:$J$672,$J168,$M$21:$M$672)/SUMIF($J$21:$J$672,$J168,$L$21:$L$672)-1),"-",SUMIF($J$21:$J$672,$J168,$M$21:$M$672)/SUMIF($J$21:$J$672,$J168,$L$21:$L$672)-1)</f>
        <v>-4.9678148493931484E-2</v>
      </c>
      <c r="Q168" s="31">
        <f>IF(ISERROR(SUMIF($K$21:$K$672,$K168,$M$21:$M$672)/SUMIF($K$21:$K$672,$K168,$L$21:$L$672)-1),"-",SUMIF($K$21:$K$672,$K168,$M$21:$M$672)/SUMIF($K$21:$K$672,$K168,$L$21:$L$672)-1)</f>
        <v>-6.8899789056344862E-2</v>
      </c>
      <c r="R168" s="31">
        <f>IF(ISERROR(SUMIF($I$21:$I$672,$I168,$M$21:$M$672)/SUMIF($I$21:$I$672,$I168,$L$21:$L$672)-1),"-",SUMIF($I$21:$I$672,$I168,$M$21:$M$672)/SUMIF($I$21:$I$672,$I168,$L$21:$L$672)-1)</f>
        <v>-4.9678148493931484E-2</v>
      </c>
      <c r="S168" s="46">
        <v>3070</v>
      </c>
      <c r="T168" s="46">
        <v>3107</v>
      </c>
      <c r="U168" s="46">
        <v>3167</v>
      </c>
      <c r="V168" s="46">
        <v>3092</v>
      </c>
      <c r="W168" s="46">
        <v>3109</v>
      </c>
      <c r="X168" s="46">
        <v>3185</v>
      </c>
      <c r="Y168" s="46">
        <v>3196</v>
      </c>
      <c r="Z168" s="46">
        <v>3195</v>
      </c>
      <c r="AA168" s="46">
        <v>3148</v>
      </c>
      <c r="AB168" s="46">
        <v>3080</v>
      </c>
      <c r="AC168" s="46">
        <v>3022</v>
      </c>
      <c r="AD168" s="46">
        <v>2967</v>
      </c>
      <c r="AE168" s="46">
        <v>2934</v>
      </c>
      <c r="AF168" s="46">
        <v>2902</v>
      </c>
      <c r="AG168" s="46">
        <v>2866</v>
      </c>
      <c r="AH168" s="46">
        <v>2813</v>
      </c>
      <c r="AI168" s="46">
        <v>2775</v>
      </c>
      <c r="AJ168" s="46">
        <v>2748</v>
      </c>
      <c r="AK168" s="46">
        <v>2710</v>
      </c>
      <c r="AL168" s="46">
        <v>2692</v>
      </c>
      <c r="AM168" s="46">
        <v>2692</v>
      </c>
      <c r="AN168" s="46">
        <v>2706</v>
      </c>
      <c r="AO168" s="46">
        <v>2727</v>
      </c>
      <c r="AP168" s="46">
        <v>2749</v>
      </c>
      <c r="AQ168" s="46">
        <v>2774</v>
      </c>
      <c r="AR168" s="47">
        <v>2792</v>
      </c>
      <c r="AS168" s="80">
        <f>IF(COUNTIF(B$20:B168,B168)=1,1,"-")</f>
        <v>1</v>
      </c>
      <c r="AT168" s="80" t="str">
        <f>IF(COUNTIF(J$20:J168,J168)=1,1,"-")</f>
        <v>-</v>
      </c>
      <c r="AU168" s="80" t="str">
        <f>IF(COUNTIF(K$20:K168,K168)=1,1,"-")</f>
        <v>-</v>
      </c>
      <c r="AV168" s="80" t="str">
        <f>IF(COUNTIF(I$20:I168,I168)=1,1,"-")</f>
        <v>-</v>
      </c>
      <c r="AW168" s="48" t="s">
        <v>241</v>
      </c>
      <c r="AZ168"/>
      <c r="BA168"/>
      <c r="BB168"/>
      <c r="BC168"/>
      <c r="BD168"/>
    </row>
    <row r="169" spans="1:56" ht="15.75" customHeight="1" x14ac:dyDescent="0.2">
      <c r="A169" s="93" t="s">
        <v>1798</v>
      </c>
      <c r="B169" s="95" t="s">
        <v>2019</v>
      </c>
      <c r="C169" s="94" t="s">
        <v>2020</v>
      </c>
      <c r="D169" s="94" t="s">
        <v>52</v>
      </c>
      <c r="E169" s="94" t="s">
        <v>52</v>
      </c>
      <c r="F169" s="94" t="s">
        <v>388</v>
      </c>
      <c r="G169" s="96" t="s">
        <v>797</v>
      </c>
      <c r="H169" s="96" t="s">
        <v>798</v>
      </c>
      <c r="I169" s="96" t="s">
        <v>52</v>
      </c>
      <c r="J169" s="96" t="s">
        <v>52</v>
      </c>
      <c r="K169" s="96" t="s">
        <v>388</v>
      </c>
      <c r="L169" s="65">
        <f>HLOOKUP(L$20,$S$18:$AW169,ROW($S169)-ROW($S$18)+1,FALSE)</f>
        <v>3907</v>
      </c>
      <c r="M169" s="65">
        <f>HLOOKUP(M$20,$S$18:$AW169,ROW($S169)-ROW($S$18)+1,FALSE)</f>
        <v>3627</v>
      </c>
      <c r="N169" s="66">
        <f t="shared" si="7"/>
        <v>-7.1666240081904253E-2</v>
      </c>
      <c r="O169" s="31">
        <f>IF(ISERROR(SUMIF($B$21:$B$672,$B169,$M$21:$M$672)/SUMIF($B$21:$B$672,$B169,$L$21:$L$672)-1),"-",SUMIF($B$21:$B$672,$B169,$M$21:$M$672)/SUMIF($B$21:$B$672,$B169,$L$21:$L$672)-1)</f>
        <v>-7.1666240081904253E-2</v>
      </c>
      <c r="P169" s="31">
        <f>IF(ISERROR(SUMIF($J$21:$J$672,$J169,$M$21:$M$672)/SUMIF($J$21:$J$672,$J169,$L$21:$L$672)-1),"-",SUMIF($J$21:$J$672,$J169,$M$21:$M$672)/SUMIF($J$21:$J$672,$J169,$L$21:$L$672)-1)</f>
        <v>-7.8745988644779108E-2</v>
      </c>
      <c r="Q169" s="31">
        <f>IF(ISERROR(SUMIF($K$21:$K$672,$K169,$M$21:$M$672)/SUMIF($K$21:$K$672,$K169,$L$21:$L$672)-1),"-",SUMIF($K$21:$K$672,$K169,$M$21:$M$672)/SUMIF($K$21:$K$672,$K169,$L$21:$L$672)-1)</f>
        <v>-5.3599033502643612E-2</v>
      </c>
      <c r="R169" s="31">
        <f>IF(ISERROR(SUMIF($I$21:$I$672,$I169,$M$21:$M$672)/SUMIF($I$21:$I$672,$I169,$L$21:$L$672)-1),"-",SUMIF($I$21:$I$672,$I169,$M$21:$M$672)/SUMIF($I$21:$I$672,$I169,$L$21:$L$672)-1)</f>
        <v>-7.8745988644779108E-2</v>
      </c>
      <c r="S169" s="46">
        <v>3293</v>
      </c>
      <c r="T169" s="46">
        <v>3327</v>
      </c>
      <c r="U169" s="46">
        <v>3442</v>
      </c>
      <c r="V169" s="46">
        <v>3643</v>
      </c>
      <c r="W169" s="46">
        <v>3785</v>
      </c>
      <c r="X169" s="46">
        <v>3907</v>
      </c>
      <c r="Y169" s="46">
        <v>3978</v>
      </c>
      <c r="Z169" s="46">
        <v>3966</v>
      </c>
      <c r="AA169" s="46">
        <v>3886</v>
      </c>
      <c r="AB169" s="46">
        <v>3747</v>
      </c>
      <c r="AC169" s="46">
        <v>3627</v>
      </c>
      <c r="AD169" s="46">
        <v>3551</v>
      </c>
      <c r="AE169" s="46">
        <v>3501</v>
      </c>
      <c r="AF169" s="46">
        <v>3447</v>
      </c>
      <c r="AG169" s="46">
        <v>3424</v>
      </c>
      <c r="AH169" s="46">
        <v>3379</v>
      </c>
      <c r="AI169" s="46">
        <v>3340</v>
      </c>
      <c r="AJ169" s="46">
        <v>3288</v>
      </c>
      <c r="AK169" s="46">
        <v>3257</v>
      </c>
      <c r="AL169" s="46">
        <v>3255</v>
      </c>
      <c r="AM169" s="46">
        <v>3289</v>
      </c>
      <c r="AN169" s="46">
        <v>3310</v>
      </c>
      <c r="AO169" s="46">
        <v>3335</v>
      </c>
      <c r="AP169" s="46">
        <v>3359</v>
      </c>
      <c r="AQ169" s="46">
        <v>3394</v>
      </c>
      <c r="AR169" s="47">
        <v>3403</v>
      </c>
      <c r="AS169" s="80">
        <f>IF(COUNTIF(B$20:B169,B169)=1,1,"-")</f>
        <v>1</v>
      </c>
      <c r="AT169" s="80">
        <f>IF(COUNTIF(J$20:J169,J169)=1,1,"-")</f>
        <v>1</v>
      </c>
      <c r="AU169" s="80" t="str">
        <f>IF(COUNTIF(K$20:K169,K169)=1,1,"-")</f>
        <v>-</v>
      </c>
      <c r="AV169" s="80">
        <f>IF(COUNTIF(I$20:I169,I169)=1,1,"-")</f>
        <v>1</v>
      </c>
      <c r="AW169" s="48" t="s">
        <v>241</v>
      </c>
      <c r="AZ169"/>
      <c r="BA169"/>
      <c r="BB169"/>
      <c r="BC169"/>
      <c r="BD169"/>
    </row>
    <row r="170" spans="1:56" ht="15.75" customHeight="1" x14ac:dyDescent="0.2">
      <c r="A170" s="93" t="s">
        <v>1798</v>
      </c>
      <c r="B170" s="95" t="s">
        <v>2021</v>
      </c>
      <c r="C170" s="94" t="s">
        <v>2022</v>
      </c>
      <c r="D170" s="94" t="s">
        <v>36</v>
      </c>
      <c r="E170" s="94" t="s">
        <v>36</v>
      </c>
      <c r="F170" s="94" t="s">
        <v>392</v>
      </c>
      <c r="G170" s="96" t="s">
        <v>799</v>
      </c>
      <c r="H170" s="96" t="s">
        <v>800</v>
      </c>
      <c r="I170" s="96" t="s">
        <v>36</v>
      </c>
      <c r="J170" s="96" t="s">
        <v>36</v>
      </c>
      <c r="K170" s="96" t="s">
        <v>392</v>
      </c>
      <c r="L170" s="65">
        <f>HLOOKUP(L$20,$S$18:$AW170,ROW($S170)-ROW($S$18)+1,FALSE)</f>
        <v>2189</v>
      </c>
      <c r="M170" s="65">
        <f>HLOOKUP(M$20,$S$18:$AW170,ROW($S170)-ROW($S$18)+1,FALSE)</f>
        <v>2047</v>
      </c>
      <c r="N170" s="66">
        <f t="shared" si="7"/>
        <v>-6.4869803563270878E-2</v>
      </c>
      <c r="O170" s="31">
        <f>IF(ISERROR(SUMIF($B$21:$B$672,$B170,$M$21:$M$672)/SUMIF($B$21:$B$672,$B170,$L$21:$L$672)-1),"-",SUMIF($B$21:$B$672,$B170,$M$21:$M$672)/SUMIF($B$21:$B$672,$B170,$L$21:$L$672)-1)</f>
        <v>-6.4869803563270878E-2</v>
      </c>
      <c r="P170" s="31">
        <f>IF(ISERROR(SUMIF($J$21:$J$672,$J170,$M$21:$M$672)/SUMIF($J$21:$J$672,$J170,$L$21:$L$672)-1),"-",SUMIF($J$21:$J$672,$J170,$M$21:$M$672)/SUMIF($J$21:$J$672,$J170,$L$21:$L$672)-1)</f>
        <v>-8.9752995842504291E-2</v>
      </c>
      <c r="Q170" s="31">
        <f>IF(ISERROR(SUMIF($K$21:$K$672,$K170,$M$21:$M$672)/SUMIF($K$21:$K$672,$K170,$L$21:$L$672)-1),"-",SUMIF($K$21:$K$672,$K170,$M$21:$M$672)/SUMIF($K$21:$K$672,$K170,$L$21:$L$672)-1)</f>
        <v>-7.1599657827202789E-2</v>
      </c>
      <c r="R170" s="31">
        <f>IF(ISERROR(SUMIF($I$21:$I$672,$I170,$M$21:$M$672)/SUMIF($I$21:$I$672,$I170,$L$21:$L$672)-1),"-",SUMIF($I$21:$I$672,$I170,$M$21:$M$672)/SUMIF($I$21:$I$672,$I170,$L$21:$L$672)-1)</f>
        <v>-8.9752995842504291E-2</v>
      </c>
      <c r="S170" s="46">
        <v>1983</v>
      </c>
      <c r="T170" s="46">
        <v>2030</v>
      </c>
      <c r="U170" s="46">
        <v>2116</v>
      </c>
      <c r="V170" s="46">
        <v>2132</v>
      </c>
      <c r="W170" s="46">
        <v>2176</v>
      </c>
      <c r="X170" s="46">
        <v>2189</v>
      </c>
      <c r="Y170" s="46">
        <v>2196</v>
      </c>
      <c r="Z170" s="46">
        <v>2179</v>
      </c>
      <c r="AA170" s="46">
        <v>2148</v>
      </c>
      <c r="AB170" s="46">
        <v>2092</v>
      </c>
      <c r="AC170" s="46">
        <v>2047</v>
      </c>
      <c r="AD170" s="46">
        <v>2056</v>
      </c>
      <c r="AE170" s="46">
        <v>2060</v>
      </c>
      <c r="AF170" s="46">
        <v>2051</v>
      </c>
      <c r="AG170" s="46">
        <v>2007</v>
      </c>
      <c r="AH170" s="46">
        <v>1947</v>
      </c>
      <c r="AI170" s="46">
        <v>1903</v>
      </c>
      <c r="AJ170" s="46">
        <v>1855</v>
      </c>
      <c r="AK170" s="46">
        <v>1827</v>
      </c>
      <c r="AL170" s="46">
        <v>1826</v>
      </c>
      <c r="AM170" s="46">
        <v>1833</v>
      </c>
      <c r="AN170" s="46">
        <v>1835</v>
      </c>
      <c r="AO170" s="46">
        <v>1847</v>
      </c>
      <c r="AP170" s="46">
        <v>1863</v>
      </c>
      <c r="AQ170" s="46">
        <v>1876</v>
      </c>
      <c r="AR170" s="47">
        <v>1875</v>
      </c>
      <c r="AS170" s="80">
        <f>IF(COUNTIF(B$20:B170,B170)=1,1,"-")</f>
        <v>1</v>
      </c>
      <c r="AT170" s="80">
        <f>IF(COUNTIF(J$20:J170,J170)=1,1,"-")</f>
        <v>1</v>
      </c>
      <c r="AU170" s="80" t="str">
        <f>IF(COUNTIF(K$20:K170,K170)=1,1,"-")</f>
        <v>-</v>
      </c>
      <c r="AV170" s="80">
        <f>IF(COUNTIF(I$20:I170,I170)=1,1,"-")</f>
        <v>1</v>
      </c>
      <c r="AW170" s="48" t="s">
        <v>241</v>
      </c>
      <c r="AZ170"/>
      <c r="BA170"/>
      <c r="BB170"/>
      <c r="BC170"/>
      <c r="BD170"/>
    </row>
    <row r="171" spans="1:56" ht="15.75" customHeight="1" x14ac:dyDescent="0.2">
      <c r="A171" s="93" t="s">
        <v>1798</v>
      </c>
      <c r="B171" s="95" t="s">
        <v>2023</v>
      </c>
      <c r="C171" s="94" t="s">
        <v>2024</v>
      </c>
      <c r="D171" s="94" t="s">
        <v>9</v>
      </c>
      <c r="E171" s="94" t="s">
        <v>9</v>
      </c>
      <c r="F171" s="94" t="s">
        <v>388</v>
      </c>
      <c r="G171" s="96" t="s">
        <v>801</v>
      </c>
      <c r="H171" s="96" t="s">
        <v>802</v>
      </c>
      <c r="I171" s="96" t="s">
        <v>9</v>
      </c>
      <c r="J171" s="96" t="s">
        <v>9</v>
      </c>
      <c r="K171" s="96" t="s">
        <v>388</v>
      </c>
      <c r="L171" s="65">
        <f>HLOOKUP(L$20,$S$18:$AW171,ROW($S171)-ROW($S$18)+1,FALSE)</f>
        <v>2861</v>
      </c>
      <c r="M171" s="65">
        <f>HLOOKUP(M$20,$S$18:$AW171,ROW($S171)-ROW($S$18)+1,FALSE)</f>
        <v>2658</v>
      </c>
      <c r="N171" s="66">
        <f t="shared" si="7"/>
        <v>-7.0954211814051038E-2</v>
      </c>
      <c r="O171" s="31">
        <f>IF(ISERROR(SUMIF($B$21:$B$672,$B171,$M$21:$M$672)/SUMIF($B$21:$B$672,$B171,$L$21:$L$672)-1),"-",SUMIF($B$21:$B$672,$B171,$M$21:$M$672)/SUMIF($B$21:$B$672,$B171,$L$21:$L$672)-1)</f>
        <v>-7.7052489905787391E-2</v>
      </c>
      <c r="P171" s="31">
        <f>IF(ISERROR(SUMIF($J$21:$J$672,$J171,$M$21:$M$672)/SUMIF($J$21:$J$672,$J171,$L$21:$L$672)-1),"-",SUMIF($J$21:$J$672,$J171,$M$21:$M$672)/SUMIF($J$21:$J$672,$J171,$L$21:$L$672)-1)</f>
        <v>-1.9008163762641694E-2</v>
      </c>
      <c r="Q171" s="31">
        <f>IF(ISERROR(SUMIF($K$21:$K$672,$K171,$M$21:$M$672)/SUMIF($K$21:$K$672,$K171,$L$21:$L$672)-1),"-",SUMIF($K$21:$K$672,$K171,$M$21:$M$672)/SUMIF($K$21:$K$672,$K171,$L$21:$L$672)-1)</f>
        <v>-5.3599033502643612E-2</v>
      </c>
      <c r="R171" s="31">
        <f>IF(ISERROR(SUMIF($I$21:$I$672,$I171,$M$21:$M$672)/SUMIF($I$21:$I$672,$I171,$L$21:$L$672)-1),"-",SUMIF($I$21:$I$672,$I171,$M$21:$M$672)/SUMIF($I$21:$I$672,$I171,$L$21:$L$672)-1)</f>
        <v>-1.9008163762641694E-2</v>
      </c>
      <c r="S171" s="46">
        <v>2353</v>
      </c>
      <c r="T171" s="46">
        <v>2502</v>
      </c>
      <c r="U171" s="46">
        <v>2676</v>
      </c>
      <c r="V171" s="46">
        <v>2825</v>
      </c>
      <c r="W171" s="46">
        <v>2873</v>
      </c>
      <c r="X171" s="46">
        <v>2861</v>
      </c>
      <c r="Y171" s="46">
        <v>2787</v>
      </c>
      <c r="Z171" s="46">
        <v>2698</v>
      </c>
      <c r="AA171" s="46">
        <v>2629</v>
      </c>
      <c r="AB171" s="46">
        <v>2623</v>
      </c>
      <c r="AC171" s="46">
        <v>2658</v>
      </c>
      <c r="AD171" s="46">
        <v>2698</v>
      </c>
      <c r="AE171" s="46">
        <v>2722</v>
      </c>
      <c r="AF171" s="46">
        <v>2738</v>
      </c>
      <c r="AG171" s="46">
        <v>2726</v>
      </c>
      <c r="AH171" s="46">
        <v>2689</v>
      </c>
      <c r="AI171" s="46">
        <v>2664</v>
      </c>
      <c r="AJ171" s="46">
        <v>2640</v>
      </c>
      <c r="AK171" s="46">
        <v>2626</v>
      </c>
      <c r="AL171" s="46">
        <v>2625</v>
      </c>
      <c r="AM171" s="46">
        <v>2645</v>
      </c>
      <c r="AN171" s="46">
        <v>2679</v>
      </c>
      <c r="AO171" s="46">
        <v>2724</v>
      </c>
      <c r="AP171" s="46">
        <v>2770</v>
      </c>
      <c r="AQ171" s="46">
        <v>2810</v>
      </c>
      <c r="AR171" s="47">
        <v>2865</v>
      </c>
      <c r="AS171" s="80">
        <f>IF(COUNTIF(B$20:B171,B171)=1,1,"-")</f>
        <v>1</v>
      </c>
      <c r="AT171" s="80" t="str">
        <f>IF(COUNTIF(J$20:J171,J171)=1,1,"-")</f>
        <v>-</v>
      </c>
      <c r="AU171" s="80" t="str">
        <f>IF(COUNTIF(K$20:K171,K171)=1,1,"-")</f>
        <v>-</v>
      </c>
      <c r="AV171" s="80" t="str">
        <f>IF(COUNTIF(I$20:I171,I171)=1,1,"-")</f>
        <v>-</v>
      </c>
      <c r="AW171" s="48" t="s">
        <v>241</v>
      </c>
      <c r="AZ171"/>
      <c r="BA171"/>
      <c r="BB171"/>
      <c r="BC171"/>
      <c r="BD171"/>
    </row>
    <row r="172" spans="1:56" ht="15.75" customHeight="1" x14ac:dyDescent="0.2">
      <c r="A172" s="93" t="s">
        <v>1798</v>
      </c>
      <c r="B172" s="95" t="s">
        <v>1887</v>
      </c>
      <c r="C172" s="94" t="s">
        <v>1888</v>
      </c>
      <c r="D172" s="94" t="s">
        <v>26</v>
      </c>
      <c r="E172" s="94" t="s">
        <v>26</v>
      </c>
      <c r="F172" s="94" t="s">
        <v>390</v>
      </c>
      <c r="G172" s="96" t="s">
        <v>803</v>
      </c>
      <c r="H172" s="96" t="s">
        <v>804</v>
      </c>
      <c r="I172" s="96" t="s">
        <v>26</v>
      </c>
      <c r="J172" s="96" t="s">
        <v>26</v>
      </c>
      <c r="K172" s="96" t="s">
        <v>390</v>
      </c>
      <c r="L172" s="65">
        <f>HLOOKUP(L$20,$S$18:$AW172,ROW($S172)-ROW($S$18)+1,FALSE)</f>
        <v>2752</v>
      </c>
      <c r="M172" s="65">
        <f>HLOOKUP(M$20,$S$18:$AW172,ROW($S172)-ROW($S$18)+1,FALSE)</f>
        <v>2636</v>
      </c>
      <c r="N172" s="66">
        <f t="shared" si="7"/>
        <v>-4.2151162790697638E-2</v>
      </c>
      <c r="O172" s="31">
        <f>IF(ISERROR(SUMIF($B$21:$B$672,$B172,$M$21:$M$672)/SUMIF($B$21:$B$672,$B172,$L$21:$L$672)-1),"-",SUMIF($B$21:$B$672,$B172,$M$21:$M$672)/SUMIF($B$21:$B$672,$B172,$L$21:$L$672)-1)</f>
        <v>-5.0682261208576995E-2</v>
      </c>
      <c r="P172" s="31">
        <f>IF(ISERROR(SUMIF($J$21:$J$672,$J172,$M$21:$M$672)/SUMIF($J$21:$J$672,$J172,$L$21:$L$672)-1),"-",SUMIF($J$21:$J$672,$J172,$M$21:$M$672)/SUMIF($J$21:$J$672,$J172,$L$21:$L$672)-1)</f>
        <v>-4.3816942551119786E-2</v>
      </c>
      <c r="Q172" s="31">
        <f>IF(ISERROR(SUMIF($K$21:$K$672,$K172,$M$21:$M$672)/SUMIF($K$21:$K$672,$K172,$L$21:$L$672)-1),"-",SUMIF($K$21:$K$672,$K172,$M$21:$M$672)/SUMIF($K$21:$K$672,$K172,$L$21:$L$672)-1)</f>
        <v>-6.9640082528846903E-2</v>
      </c>
      <c r="R172" s="31">
        <f>IF(ISERROR(SUMIF($I$21:$I$672,$I172,$M$21:$M$672)/SUMIF($I$21:$I$672,$I172,$L$21:$L$672)-1),"-",SUMIF($I$21:$I$672,$I172,$M$21:$M$672)/SUMIF($I$21:$I$672,$I172,$L$21:$L$672)-1)</f>
        <v>-4.3816942551119786E-2</v>
      </c>
      <c r="S172" s="46">
        <v>2422</v>
      </c>
      <c r="T172" s="46">
        <v>2378</v>
      </c>
      <c r="U172" s="46">
        <v>2525</v>
      </c>
      <c r="V172" s="46">
        <v>2530</v>
      </c>
      <c r="W172" s="46">
        <v>2607</v>
      </c>
      <c r="X172" s="46">
        <v>2752</v>
      </c>
      <c r="Y172" s="46">
        <v>2800</v>
      </c>
      <c r="Z172" s="46">
        <v>2813</v>
      </c>
      <c r="AA172" s="46">
        <v>2814</v>
      </c>
      <c r="AB172" s="46">
        <v>2750</v>
      </c>
      <c r="AC172" s="46">
        <v>2636</v>
      </c>
      <c r="AD172" s="46">
        <v>2586</v>
      </c>
      <c r="AE172" s="46">
        <v>2568</v>
      </c>
      <c r="AF172" s="46">
        <v>2549</v>
      </c>
      <c r="AG172" s="46">
        <v>2519</v>
      </c>
      <c r="AH172" s="46">
        <v>2475</v>
      </c>
      <c r="AI172" s="46">
        <v>2435</v>
      </c>
      <c r="AJ172" s="46">
        <v>2401</v>
      </c>
      <c r="AK172" s="46">
        <v>2356</v>
      </c>
      <c r="AL172" s="46">
        <v>2353</v>
      </c>
      <c r="AM172" s="46">
        <v>2362</v>
      </c>
      <c r="AN172" s="46">
        <v>2379</v>
      </c>
      <c r="AO172" s="46">
        <v>2397</v>
      </c>
      <c r="AP172" s="46">
        <v>2426</v>
      </c>
      <c r="AQ172" s="46">
        <v>2473</v>
      </c>
      <c r="AR172" s="47">
        <v>2510</v>
      </c>
      <c r="AS172" s="80" t="str">
        <f>IF(COUNTIF(B$20:B172,B172)=1,1,"-")</f>
        <v>-</v>
      </c>
      <c r="AT172" s="80">
        <f>IF(COUNTIF(J$20:J172,J172)=1,1,"-")</f>
        <v>1</v>
      </c>
      <c r="AU172" s="80" t="str">
        <f>IF(COUNTIF(K$20:K172,K172)=1,1,"-")</f>
        <v>-</v>
      </c>
      <c r="AV172" s="80">
        <f>IF(COUNTIF(I$20:I172,I172)=1,1,"-")</f>
        <v>1</v>
      </c>
      <c r="AW172" s="48" t="s">
        <v>241</v>
      </c>
      <c r="AZ172"/>
      <c r="BA172"/>
      <c r="BB172"/>
      <c r="BC172"/>
      <c r="BD172"/>
    </row>
    <row r="173" spans="1:56" ht="15.75" customHeight="1" x14ac:dyDescent="0.2">
      <c r="A173" s="93" t="s">
        <v>1798</v>
      </c>
      <c r="B173" s="95" t="s">
        <v>450</v>
      </c>
      <c r="C173" s="94" t="s">
        <v>251</v>
      </c>
      <c r="D173" s="94" t="s">
        <v>82</v>
      </c>
      <c r="E173" s="94" t="s">
        <v>82</v>
      </c>
      <c r="F173" s="94" t="s">
        <v>384</v>
      </c>
      <c r="G173" s="96" t="s">
        <v>805</v>
      </c>
      <c r="H173" s="96" t="s">
        <v>806</v>
      </c>
      <c r="I173" s="96" t="s">
        <v>82</v>
      </c>
      <c r="J173" s="96" t="s">
        <v>82</v>
      </c>
      <c r="K173" s="96" t="s">
        <v>384</v>
      </c>
      <c r="L173" s="65">
        <f>HLOOKUP(L$20,$S$18:$AW173,ROW($S173)-ROW($S$18)+1,FALSE)</f>
        <v>2248</v>
      </c>
      <c r="M173" s="65">
        <f>HLOOKUP(M$20,$S$18:$AW173,ROW($S173)-ROW($S$18)+1,FALSE)</f>
        <v>2108</v>
      </c>
      <c r="N173" s="66">
        <f t="shared" si="7"/>
        <v>-6.2277580071174343E-2</v>
      </c>
      <c r="O173" s="31">
        <f>IF(ISERROR(SUMIF($B$21:$B$672,$B173,$M$21:$M$672)/SUMIF($B$21:$B$672,$B173,$L$21:$L$672)-1),"-",SUMIF($B$21:$B$672,$B173,$M$21:$M$672)/SUMIF($B$21:$B$672,$B173,$L$21:$L$672)-1)</f>
        <v>1.2950222581950666E-2</v>
      </c>
      <c r="P173" s="31">
        <f>IF(ISERROR(SUMIF($J$21:$J$672,$J173,$M$21:$M$672)/SUMIF($J$21:$J$672,$J173,$L$21:$L$672)-1),"-",SUMIF($J$21:$J$672,$J173,$M$21:$M$672)/SUMIF($J$21:$J$672,$J173,$L$21:$L$672)-1)</f>
        <v>-3.3843674456083828E-2</v>
      </c>
      <c r="Q173" s="31">
        <f>IF(ISERROR(SUMIF($K$21:$K$672,$K173,$M$21:$M$672)/SUMIF($K$21:$K$672,$K173,$L$21:$L$672)-1),"-",SUMIF($K$21:$K$672,$K173,$M$21:$M$672)/SUMIF($K$21:$K$672,$K173,$L$21:$L$672)-1)</f>
        <v>-2.2365450582957913E-2</v>
      </c>
      <c r="R173" s="31">
        <f>IF(ISERROR(SUMIF($I$21:$I$672,$I173,$M$21:$M$672)/SUMIF($I$21:$I$672,$I173,$L$21:$L$672)-1),"-",SUMIF($I$21:$I$672,$I173,$M$21:$M$672)/SUMIF($I$21:$I$672,$I173,$L$21:$L$672)-1)</f>
        <v>-3.3843674456083828E-2</v>
      </c>
      <c r="S173" s="46">
        <v>2589</v>
      </c>
      <c r="T173" s="46">
        <v>2537</v>
      </c>
      <c r="U173" s="46">
        <v>2508</v>
      </c>
      <c r="V173" s="46">
        <v>2386</v>
      </c>
      <c r="W173" s="46">
        <v>2264</v>
      </c>
      <c r="X173" s="46">
        <v>2248</v>
      </c>
      <c r="Y173" s="46">
        <v>2197</v>
      </c>
      <c r="Z173" s="46">
        <v>2148</v>
      </c>
      <c r="AA173" s="46">
        <v>2137</v>
      </c>
      <c r="AB173" s="46">
        <v>2111</v>
      </c>
      <c r="AC173" s="46">
        <v>2108</v>
      </c>
      <c r="AD173" s="46">
        <v>2106</v>
      </c>
      <c r="AE173" s="46">
        <v>2103</v>
      </c>
      <c r="AF173" s="46">
        <v>2103</v>
      </c>
      <c r="AG173" s="46">
        <v>2100</v>
      </c>
      <c r="AH173" s="46">
        <v>2085</v>
      </c>
      <c r="AI173" s="46">
        <v>2060</v>
      </c>
      <c r="AJ173" s="46">
        <v>2039</v>
      </c>
      <c r="AK173" s="46">
        <v>2010</v>
      </c>
      <c r="AL173" s="46">
        <v>1986</v>
      </c>
      <c r="AM173" s="46">
        <v>1982</v>
      </c>
      <c r="AN173" s="46">
        <v>1999</v>
      </c>
      <c r="AO173" s="46">
        <v>2030</v>
      </c>
      <c r="AP173" s="46">
        <v>2063</v>
      </c>
      <c r="AQ173" s="46">
        <v>2096</v>
      </c>
      <c r="AR173" s="47">
        <v>2137</v>
      </c>
      <c r="AS173" s="80">
        <f>IF(COUNTIF(B$20:B173,B173)=1,1,"-")</f>
        <v>1</v>
      </c>
      <c r="AT173" s="80">
        <f>IF(COUNTIF(J$20:J173,J173)=1,1,"-")</f>
        <v>1</v>
      </c>
      <c r="AU173" s="80" t="str">
        <f>IF(COUNTIF(K$20:K173,K173)=1,1,"-")</f>
        <v>-</v>
      </c>
      <c r="AV173" s="80">
        <f>IF(COUNTIF(I$20:I173,I173)=1,1,"-")</f>
        <v>1</v>
      </c>
      <c r="AW173" s="48" t="s">
        <v>241</v>
      </c>
      <c r="AZ173"/>
      <c r="BA173"/>
      <c r="BB173"/>
      <c r="BC173"/>
      <c r="BD173"/>
    </row>
    <row r="174" spans="1:56" ht="15.75" customHeight="1" x14ac:dyDescent="0.2">
      <c r="A174" s="93" t="s">
        <v>1798</v>
      </c>
      <c r="B174" s="95" t="s">
        <v>1925</v>
      </c>
      <c r="C174" s="94" t="s">
        <v>1926</v>
      </c>
      <c r="D174" s="94" t="s">
        <v>103</v>
      </c>
      <c r="E174" s="94" t="s">
        <v>103</v>
      </c>
      <c r="F174" s="94" t="s">
        <v>386</v>
      </c>
      <c r="G174" s="96" t="s">
        <v>807</v>
      </c>
      <c r="H174" s="96" t="s">
        <v>808</v>
      </c>
      <c r="I174" s="96" t="s">
        <v>103</v>
      </c>
      <c r="J174" s="96" t="s">
        <v>103</v>
      </c>
      <c r="K174" s="96" t="s">
        <v>386</v>
      </c>
      <c r="L174" s="65">
        <f>HLOOKUP(L$20,$S$18:$AW174,ROW($S174)-ROW($S$18)+1,FALSE)</f>
        <v>1625</v>
      </c>
      <c r="M174" s="65">
        <f>HLOOKUP(M$20,$S$18:$AW174,ROW($S174)-ROW($S$18)+1,FALSE)</f>
        <v>1384</v>
      </c>
      <c r="N174" s="66">
        <f t="shared" si="7"/>
        <v>-0.14830769230769236</v>
      </c>
      <c r="O174" s="31">
        <f>IF(ISERROR(SUMIF($B$21:$B$672,$B174,$M$21:$M$672)/SUMIF($B$21:$B$672,$B174,$L$21:$L$672)-1),"-",SUMIF($B$21:$B$672,$B174,$M$21:$M$672)/SUMIF($B$21:$B$672,$B174,$L$21:$L$672)-1)</f>
        <v>-9.378549407755965E-2</v>
      </c>
      <c r="P174" s="31">
        <f>IF(ISERROR(SUMIF($J$21:$J$672,$J174,$M$21:$M$672)/SUMIF($J$21:$J$672,$J174,$L$21:$L$672)-1),"-",SUMIF($J$21:$J$672,$J174,$M$21:$M$672)/SUMIF($J$21:$J$672,$J174,$L$21:$L$672)-1)</f>
        <v>-7.6927549715083199E-2</v>
      </c>
      <c r="Q174" s="31">
        <f>IF(ISERROR(SUMIF($K$21:$K$672,$K174,$M$21:$M$672)/SUMIF($K$21:$K$672,$K174,$L$21:$L$672)-1),"-",SUMIF($K$21:$K$672,$K174,$M$21:$M$672)/SUMIF($K$21:$K$672,$K174,$L$21:$L$672)-1)</f>
        <v>-6.9526650567419579E-2</v>
      </c>
      <c r="R174" s="31">
        <f>IF(ISERROR(SUMIF($I$21:$I$672,$I174,$M$21:$M$672)/SUMIF($I$21:$I$672,$I174,$L$21:$L$672)-1),"-",SUMIF($I$21:$I$672,$I174,$M$21:$M$672)/SUMIF($I$21:$I$672,$I174,$L$21:$L$672)-1)</f>
        <v>-8.3527705982474942E-2</v>
      </c>
      <c r="S174" s="46">
        <v>1726</v>
      </c>
      <c r="T174" s="46">
        <v>1760</v>
      </c>
      <c r="U174" s="46">
        <v>1733</v>
      </c>
      <c r="V174" s="46">
        <v>1720</v>
      </c>
      <c r="W174" s="46">
        <v>1642</v>
      </c>
      <c r="X174" s="46">
        <v>1625</v>
      </c>
      <c r="Y174" s="46">
        <v>1558</v>
      </c>
      <c r="Z174" s="46">
        <v>1481</v>
      </c>
      <c r="AA174" s="46">
        <v>1430</v>
      </c>
      <c r="AB174" s="46">
        <v>1399</v>
      </c>
      <c r="AC174" s="46">
        <v>1384</v>
      </c>
      <c r="AD174" s="46">
        <v>1374</v>
      </c>
      <c r="AE174" s="46">
        <v>1364</v>
      </c>
      <c r="AF174" s="46">
        <v>1362</v>
      </c>
      <c r="AG174" s="46">
        <v>1353</v>
      </c>
      <c r="AH174" s="46">
        <v>1349</v>
      </c>
      <c r="AI174" s="46">
        <v>1347</v>
      </c>
      <c r="AJ174" s="46">
        <v>1333</v>
      </c>
      <c r="AK174" s="46">
        <v>1320</v>
      </c>
      <c r="AL174" s="46">
        <v>1312</v>
      </c>
      <c r="AM174" s="46">
        <v>1315</v>
      </c>
      <c r="AN174" s="46">
        <v>1314</v>
      </c>
      <c r="AO174" s="46">
        <v>1325</v>
      </c>
      <c r="AP174" s="46">
        <v>1341</v>
      </c>
      <c r="AQ174" s="46">
        <v>1362</v>
      </c>
      <c r="AR174" s="47">
        <v>1385</v>
      </c>
      <c r="AS174" s="80" t="str">
        <f>IF(COUNTIF(B$20:B174,B174)=1,1,"-")</f>
        <v>-</v>
      </c>
      <c r="AT174" s="80" t="str">
        <f>IF(COUNTIF(J$20:J174,J174)=1,1,"-")</f>
        <v>-</v>
      </c>
      <c r="AU174" s="80" t="str">
        <f>IF(COUNTIF(K$20:K174,K174)=1,1,"-")</f>
        <v>-</v>
      </c>
      <c r="AV174" s="80" t="str">
        <f>IF(COUNTIF(I$20:I174,I174)=1,1,"-")</f>
        <v>-</v>
      </c>
      <c r="AW174" s="48" t="s">
        <v>241</v>
      </c>
      <c r="AZ174"/>
      <c r="BA174"/>
      <c r="BB174"/>
      <c r="BC174"/>
      <c r="BD174"/>
    </row>
    <row r="175" spans="1:56" ht="15.75" customHeight="1" x14ac:dyDescent="0.2">
      <c r="A175" s="93" t="s">
        <v>1798</v>
      </c>
      <c r="B175" s="95" t="s">
        <v>2025</v>
      </c>
      <c r="C175" s="94" t="s">
        <v>2026</v>
      </c>
      <c r="D175" s="94" t="s">
        <v>39</v>
      </c>
      <c r="E175" s="94" t="s">
        <v>39</v>
      </c>
      <c r="F175" s="94" t="s">
        <v>384</v>
      </c>
      <c r="G175" s="96" t="s">
        <v>809</v>
      </c>
      <c r="H175" s="96" t="s">
        <v>810</v>
      </c>
      <c r="I175" s="96" t="s">
        <v>39</v>
      </c>
      <c r="J175" s="96" t="s">
        <v>39</v>
      </c>
      <c r="K175" s="96" t="s">
        <v>384</v>
      </c>
      <c r="L175" s="65">
        <f>HLOOKUP(L$20,$S$18:$AW175,ROW($S175)-ROW($S$18)+1,FALSE)</f>
        <v>3549</v>
      </c>
      <c r="M175" s="65">
        <f>HLOOKUP(M$20,$S$18:$AW175,ROW($S175)-ROW($S$18)+1,FALSE)</f>
        <v>3210</v>
      </c>
      <c r="N175" s="66">
        <f t="shared" si="7"/>
        <v>-9.5519864750634009E-2</v>
      </c>
      <c r="O175" s="31">
        <f>IF(ISERROR(SUMIF($B$21:$B$672,$B175,$M$21:$M$672)/SUMIF($B$21:$B$672,$B175,$L$21:$L$672)-1),"-",SUMIF($B$21:$B$672,$B175,$M$21:$M$672)/SUMIF($B$21:$B$672,$B175,$L$21:$L$672)-1)</f>
        <v>-8.0228514654744121E-2</v>
      </c>
      <c r="P175" s="31">
        <f>IF(ISERROR(SUMIF($J$21:$J$672,$J175,$M$21:$M$672)/SUMIF($J$21:$J$672,$J175,$L$21:$L$672)-1),"-",SUMIF($J$21:$J$672,$J175,$M$21:$M$672)/SUMIF($J$21:$J$672,$J175,$L$21:$L$672)-1)</f>
        <v>1.3258691809074907E-3</v>
      </c>
      <c r="Q175" s="31">
        <f>IF(ISERROR(SUMIF($K$21:$K$672,$K175,$M$21:$M$672)/SUMIF($K$21:$K$672,$K175,$L$21:$L$672)-1),"-",SUMIF($K$21:$K$672,$K175,$M$21:$M$672)/SUMIF($K$21:$K$672,$K175,$L$21:$L$672)-1)</f>
        <v>-2.2365450582957913E-2</v>
      </c>
      <c r="R175" s="31">
        <f>IF(ISERROR(SUMIF($I$21:$I$672,$I175,$M$21:$M$672)/SUMIF($I$21:$I$672,$I175,$L$21:$L$672)-1),"-",SUMIF($I$21:$I$672,$I175,$M$21:$M$672)/SUMIF($I$21:$I$672,$I175,$L$21:$L$672)-1)</f>
        <v>9.9792929670883268E-5</v>
      </c>
      <c r="S175" s="46">
        <v>3877</v>
      </c>
      <c r="T175" s="46">
        <v>4161</v>
      </c>
      <c r="U175" s="46">
        <v>4367</v>
      </c>
      <c r="V175" s="46">
        <v>4262</v>
      </c>
      <c r="W175" s="46">
        <v>3804</v>
      </c>
      <c r="X175" s="46">
        <v>3549</v>
      </c>
      <c r="Y175" s="46">
        <v>3319</v>
      </c>
      <c r="Z175" s="46">
        <v>3198</v>
      </c>
      <c r="AA175" s="46">
        <v>3141</v>
      </c>
      <c r="AB175" s="46">
        <v>3164</v>
      </c>
      <c r="AC175" s="46">
        <v>3210</v>
      </c>
      <c r="AD175" s="46">
        <v>3263</v>
      </c>
      <c r="AE175" s="46">
        <v>3310</v>
      </c>
      <c r="AF175" s="46">
        <v>3325</v>
      </c>
      <c r="AG175" s="46">
        <v>3341</v>
      </c>
      <c r="AH175" s="46">
        <v>3340</v>
      </c>
      <c r="AI175" s="46">
        <v>3331</v>
      </c>
      <c r="AJ175" s="46">
        <v>3330</v>
      </c>
      <c r="AK175" s="46">
        <v>3316</v>
      </c>
      <c r="AL175" s="46">
        <v>3331</v>
      </c>
      <c r="AM175" s="46">
        <v>3344</v>
      </c>
      <c r="AN175" s="46">
        <v>3376</v>
      </c>
      <c r="AO175" s="46">
        <v>3410</v>
      </c>
      <c r="AP175" s="46">
        <v>3452</v>
      </c>
      <c r="AQ175" s="46">
        <v>3497</v>
      </c>
      <c r="AR175" s="47">
        <v>3519</v>
      </c>
      <c r="AS175" s="80">
        <f>IF(COUNTIF(B$20:B175,B175)=1,1,"-")</f>
        <v>1</v>
      </c>
      <c r="AT175" s="80" t="str">
        <f>IF(COUNTIF(J$20:J175,J175)=1,1,"-")</f>
        <v>-</v>
      </c>
      <c r="AU175" s="80" t="str">
        <f>IF(COUNTIF(K$20:K175,K175)=1,1,"-")</f>
        <v>-</v>
      </c>
      <c r="AV175" s="80" t="str">
        <f>IF(COUNTIF(I$20:I175,I175)=1,1,"-")</f>
        <v>-</v>
      </c>
      <c r="AW175" s="48" t="s">
        <v>241</v>
      </c>
      <c r="AZ175"/>
      <c r="BA175"/>
      <c r="BB175"/>
      <c r="BC175"/>
      <c r="BD175"/>
    </row>
    <row r="176" spans="1:56" ht="15.75" customHeight="1" x14ac:dyDescent="0.2">
      <c r="A176" s="93" t="s">
        <v>1798</v>
      </c>
      <c r="B176" s="95" t="s">
        <v>2027</v>
      </c>
      <c r="C176" s="94" t="s">
        <v>2028</v>
      </c>
      <c r="D176" s="94" t="s">
        <v>102</v>
      </c>
      <c r="E176" s="94" t="s">
        <v>102</v>
      </c>
      <c r="F176" s="94" t="s">
        <v>387</v>
      </c>
      <c r="G176" s="96" t="s">
        <v>811</v>
      </c>
      <c r="H176" s="96" t="s">
        <v>812</v>
      </c>
      <c r="I176" s="96" t="s">
        <v>102</v>
      </c>
      <c r="J176" s="96" t="s">
        <v>102</v>
      </c>
      <c r="K176" s="96" t="s">
        <v>387</v>
      </c>
      <c r="L176" s="65">
        <f>HLOOKUP(L$20,$S$18:$AW176,ROW($S176)-ROW($S$18)+1,FALSE)</f>
        <v>3091</v>
      </c>
      <c r="M176" s="65">
        <f>HLOOKUP(M$20,$S$18:$AW176,ROW($S176)-ROW($S$18)+1,FALSE)</f>
        <v>2662</v>
      </c>
      <c r="N176" s="66">
        <f t="shared" si="7"/>
        <v>-0.13879003558718861</v>
      </c>
      <c r="O176" s="31">
        <f>IF(ISERROR(SUMIF($B$21:$B$672,$B176,$M$21:$M$672)/SUMIF($B$21:$B$672,$B176,$L$21:$L$672)-1),"-",SUMIF($B$21:$B$672,$B176,$M$21:$M$672)/SUMIF($B$21:$B$672,$B176,$L$21:$L$672)-1)</f>
        <v>-0.14489671931956261</v>
      </c>
      <c r="P176" s="31">
        <f>IF(ISERROR(SUMIF($J$21:$J$672,$J176,$M$21:$M$672)/SUMIF($J$21:$J$672,$J176,$L$21:$L$672)-1),"-",SUMIF($J$21:$J$672,$J176,$M$21:$M$672)/SUMIF($J$21:$J$672,$J176,$L$21:$L$672)-1)</f>
        <v>-0.14489671931956261</v>
      </c>
      <c r="Q176" s="31">
        <f>IF(ISERROR(SUMIF($K$21:$K$672,$K176,$M$21:$M$672)/SUMIF($K$21:$K$672,$K176,$L$21:$L$672)-1),"-",SUMIF($K$21:$K$672,$K176,$M$21:$M$672)/SUMIF($K$21:$K$672,$K176,$L$21:$L$672)-1)</f>
        <v>-6.8899789056344862E-2</v>
      </c>
      <c r="R176" s="31">
        <f>IF(ISERROR(SUMIF($I$21:$I$672,$I176,$M$21:$M$672)/SUMIF($I$21:$I$672,$I176,$L$21:$L$672)-1),"-",SUMIF($I$21:$I$672,$I176,$M$21:$M$672)/SUMIF($I$21:$I$672,$I176,$L$21:$L$672)-1)</f>
        <v>-0.14489671931956261</v>
      </c>
      <c r="S176" s="46">
        <v>2404</v>
      </c>
      <c r="T176" s="46">
        <v>2385</v>
      </c>
      <c r="U176" s="46">
        <v>2356</v>
      </c>
      <c r="V176" s="46">
        <v>2331</v>
      </c>
      <c r="W176" s="46">
        <v>2257</v>
      </c>
      <c r="X176" s="46">
        <v>3091</v>
      </c>
      <c r="Y176" s="46">
        <v>3073</v>
      </c>
      <c r="Z176" s="46">
        <v>2970</v>
      </c>
      <c r="AA176" s="46">
        <v>2823</v>
      </c>
      <c r="AB176" s="46">
        <v>2715</v>
      </c>
      <c r="AC176" s="46">
        <v>2662</v>
      </c>
      <c r="AD176" s="46">
        <v>2617</v>
      </c>
      <c r="AE176" s="46">
        <v>2588</v>
      </c>
      <c r="AF176" s="46">
        <v>2548</v>
      </c>
      <c r="AG176" s="46">
        <v>2502</v>
      </c>
      <c r="AH176" s="46">
        <v>2454</v>
      </c>
      <c r="AI176" s="46">
        <v>2395</v>
      </c>
      <c r="AJ176" s="46">
        <v>2349</v>
      </c>
      <c r="AK176" s="46">
        <v>2295</v>
      </c>
      <c r="AL176" s="46">
        <v>2264</v>
      </c>
      <c r="AM176" s="46">
        <v>2234</v>
      </c>
      <c r="AN176" s="46">
        <v>2222</v>
      </c>
      <c r="AO176" s="46">
        <v>2219</v>
      </c>
      <c r="AP176" s="46">
        <v>2231</v>
      </c>
      <c r="AQ176" s="46">
        <v>2238</v>
      </c>
      <c r="AR176" s="47">
        <v>2234</v>
      </c>
      <c r="AS176" s="80">
        <f>IF(COUNTIF(B$20:B176,B176)=1,1,"-")</f>
        <v>1</v>
      </c>
      <c r="AT176" s="80">
        <f>IF(COUNTIF(J$20:J176,J176)=1,1,"-")</f>
        <v>1</v>
      </c>
      <c r="AU176" s="80" t="str">
        <f>IF(COUNTIF(K$20:K176,K176)=1,1,"-")</f>
        <v>-</v>
      </c>
      <c r="AV176" s="80">
        <f>IF(COUNTIF(I$20:I176,I176)=1,1,"-")</f>
        <v>1</v>
      </c>
      <c r="AW176" s="48" t="s">
        <v>241</v>
      </c>
      <c r="AZ176"/>
      <c r="BA176"/>
      <c r="BB176"/>
      <c r="BC176"/>
      <c r="BD176"/>
    </row>
    <row r="177" spans="1:56" ht="15.75" customHeight="1" x14ac:dyDescent="0.2">
      <c r="A177" s="93" t="s">
        <v>1798</v>
      </c>
      <c r="B177" s="95" t="s">
        <v>2029</v>
      </c>
      <c r="C177" s="94" t="s">
        <v>1828</v>
      </c>
      <c r="D177" s="94" t="s">
        <v>5</v>
      </c>
      <c r="E177" s="94" t="s">
        <v>5</v>
      </c>
      <c r="F177" s="94" t="s">
        <v>395</v>
      </c>
      <c r="G177" s="96" t="s">
        <v>813</v>
      </c>
      <c r="H177" s="96" t="s">
        <v>814</v>
      </c>
      <c r="I177" s="96" t="s">
        <v>5</v>
      </c>
      <c r="J177" s="96" t="s">
        <v>5</v>
      </c>
      <c r="K177" s="96" t="s">
        <v>395</v>
      </c>
      <c r="L177" s="65">
        <f>HLOOKUP(L$20,$S$18:$AW177,ROW($S177)-ROW($S$18)+1,FALSE)</f>
        <v>2093</v>
      </c>
      <c r="M177" s="65">
        <f>HLOOKUP(M$20,$S$18:$AW177,ROW($S177)-ROW($S$18)+1,FALSE)</f>
        <v>1938</v>
      </c>
      <c r="N177" s="66">
        <f t="shared" si="7"/>
        <v>-7.4056378404204537E-2</v>
      </c>
      <c r="O177" s="31">
        <f>IF(ISERROR(SUMIF($B$21:$B$672,$B177,$M$21:$M$672)/SUMIF($B$21:$B$672,$B177,$L$21:$L$672)-1),"-",SUMIF($B$21:$B$672,$B177,$M$21:$M$672)/SUMIF($B$21:$B$672,$B177,$L$21:$L$672)-1)</f>
        <v>-7.4056378404204537E-2</v>
      </c>
      <c r="P177" s="31">
        <f>IF(ISERROR(SUMIF($J$21:$J$672,$J177,$M$21:$M$672)/SUMIF($J$21:$J$672,$J177,$L$21:$L$672)-1),"-",SUMIF($J$21:$J$672,$J177,$M$21:$M$672)/SUMIF($J$21:$J$672,$J177,$L$21:$L$672)-1)</f>
        <v>-9.1864716636197441E-2</v>
      </c>
      <c r="Q177" s="31">
        <f>IF(ISERROR(SUMIF($K$21:$K$672,$K177,$M$21:$M$672)/SUMIF($K$21:$K$672,$K177,$L$21:$L$672)-1),"-",SUMIF($K$21:$K$672,$K177,$M$21:$M$672)/SUMIF($K$21:$K$672,$K177,$L$21:$L$672)-1)</f>
        <v>-1.9312825455785054E-2</v>
      </c>
      <c r="R177" s="31">
        <f>IF(ISERROR(SUMIF($I$21:$I$672,$I177,$M$21:$M$672)/SUMIF($I$21:$I$672,$I177,$L$21:$L$672)-1),"-",SUMIF($I$21:$I$672,$I177,$M$21:$M$672)/SUMIF($I$21:$I$672,$I177,$L$21:$L$672)-1)</f>
        <v>-9.1864716636197441E-2</v>
      </c>
      <c r="S177" s="46">
        <v>1995</v>
      </c>
      <c r="T177" s="46">
        <v>2009</v>
      </c>
      <c r="U177" s="46">
        <v>2074</v>
      </c>
      <c r="V177" s="46">
        <v>2072</v>
      </c>
      <c r="W177" s="46">
        <v>2032</v>
      </c>
      <c r="X177" s="46">
        <v>2093</v>
      </c>
      <c r="Y177" s="46">
        <v>2058</v>
      </c>
      <c r="Z177" s="46">
        <v>2000</v>
      </c>
      <c r="AA177" s="46">
        <v>1975</v>
      </c>
      <c r="AB177" s="46">
        <v>1954</v>
      </c>
      <c r="AC177" s="46">
        <v>1938</v>
      </c>
      <c r="AD177" s="46">
        <v>1926</v>
      </c>
      <c r="AE177" s="46">
        <v>1930</v>
      </c>
      <c r="AF177" s="46">
        <v>1914</v>
      </c>
      <c r="AG177" s="46">
        <v>1888</v>
      </c>
      <c r="AH177" s="46">
        <v>1871</v>
      </c>
      <c r="AI177" s="46">
        <v>1857</v>
      </c>
      <c r="AJ177" s="46">
        <v>1843</v>
      </c>
      <c r="AK177" s="46">
        <v>1832</v>
      </c>
      <c r="AL177" s="46">
        <v>1832</v>
      </c>
      <c r="AM177" s="46">
        <v>1842</v>
      </c>
      <c r="AN177" s="46">
        <v>1851</v>
      </c>
      <c r="AO177" s="46">
        <v>1867</v>
      </c>
      <c r="AP177" s="46">
        <v>1883</v>
      </c>
      <c r="AQ177" s="46">
        <v>1899</v>
      </c>
      <c r="AR177" s="47">
        <v>1912</v>
      </c>
      <c r="AS177" s="80">
        <f>IF(COUNTIF(B$20:B177,B177)=1,1,"-")</f>
        <v>1</v>
      </c>
      <c r="AT177" s="80" t="str">
        <f>IF(COUNTIF(J$20:J177,J177)=1,1,"-")</f>
        <v>-</v>
      </c>
      <c r="AU177" s="80" t="str">
        <f>IF(COUNTIF(K$20:K177,K177)=1,1,"-")</f>
        <v>-</v>
      </c>
      <c r="AV177" s="80" t="str">
        <f>IF(COUNTIF(I$20:I177,I177)=1,1,"-")</f>
        <v>-</v>
      </c>
      <c r="AW177" s="48" t="s">
        <v>241</v>
      </c>
      <c r="AZ177"/>
      <c r="BA177"/>
      <c r="BB177"/>
      <c r="BC177"/>
      <c r="BD177"/>
    </row>
    <row r="178" spans="1:56" ht="15.75" customHeight="1" x14ac:dyDescent="0.2">
      <c r="A178" s="93" t="s">
        <v>1798</v>
      </c>
      <c r="B178" s="95" t="s">
        <v>2030</v>
      </c>
      <c r="C178" s="94" t="s">
        <v>2031</v>
      </c>
      <c r="D178" s="94" t="s">
        <v>126</v>
      </c>
      <c r="E178" s="94" t="s">
        <v>126</v>
      </c>
      <c r="F178" s="94" t="s">
        <v>386</v>
      </c>
      <c r="G178" s="96" t="s">
        <v>815</v>
      </c>
      <c r="H178" s="96" t="s">
        <v>816</v>
      </c>
      <c r="I178" s="96" t="s">
        <v>126</v>
      </c>
      <c r="J178" s="96" t="s">
        <v>126</v>
      </c>
      <c r="K178" s="96" t="s">
        <v>386</v>
      </c>
      <c r="L178" s="65">
        <f>HLOOKUP(L$20,$S$18:$AW178,ROW($S178)-ROW($S$18)+1,FALSE)</f>
        <v>1996</v>
      </c>
      <c r="M178" s="65">
        <f>HLOOKUP(M$20,$S$18:$AW178,ROW($S178)-ROW($S$18)+1,FALSE)</f>
        <v>1731</v>
      </c>
      <c r="N178" s="66">
        <f t="shared" si="7"/>
        <v>-0.1327655310621243</v>
      </c>
      <c r="O178" s="31">
        <f>IF(ISERROR(SUMIF($B$21:$B$672,$B178,$M$21:$M$672)/SUMIF($B$21:$B$672,$B178,$L$21:$L$672)-1),"-",SUMIF($B$21:$B$672,$B178,$M$21:$M$672)/SUMIF($B$21:$B$672,$B178,$L$21:$L$672)-1)</f>
        <v>-0.13133208255159479</v>
      </c>
      <c r="P178" s="31">
        <f>IF(ISERROR(SUMIF($J$21:$J$672,$J178,$M$21:$M$672)/SUMIF($J$21:$J$672,$J178,$L$21:$L$672)-1),"-",SUMIF($J$21:$J$672,$J178,$M$21:$M$672)/SUMIF($J$21:$J$672,$J178,$L$21:$L$672)-1)</f>
        <v>-0.1327655310621243</v>
      </c>
      <c r="Q178" s="31">
        <f>IF(ISERROR(SUMIF($K$21:$K$672,$K178,$M$21:$M$672)/SUMIF($K$21:$K$672,$K178,$L$21:$L$672)-1),"-",SUMIF($K$21:$K$672,$K178,$M$21:$M$672)/SUMIF($K$21:$K$672,$K178,$L$21:$L$672)-1)</f>
        <v>-6.9526650567419579E-2</v>
      </c>
      <c r="R178" s="31">
        <f>IF(ISERROR(SUMIF($I$21:$I$672,$I178,$M$21:$M$672)/SUMIF($I$21:$I$672,$I178,$L$21:$L$672)-1),"-",SUMIF($I$21:$I$672,$I178,$M$21:$M$672)/SUMIF($I$21:$I$672,$I178,$L$21:$L$672)-1)</f>
        <v>-0.1327655310621243</v>
      </c>
      <c r="S178" s="46">
        <v>1855</v>
      </c>
      <c r="T178" s="46">
        <v>1980</v>
      </c>
      <c r="U178" s="46">
        <v>2103</v>
      </c>
      <c r="V178" s="46">
        <v>2099</v>
      </c>
      <c r="W178" s="46">
        <v>2041</v>
      </c>
      <c r="X178" s="46">
        <v>1996</v>
      </c>
      <c r="Y178" s="46">
        <v>1918</v>
      </c>
      <c r="Z178" s="46">
        <v>1839</v>
      </c>
      <c r="AA178" s="46">
        <v>1808</v>
      </c>
      <c r="AB178" s="46">
        <v>1771</v>
      </c>
      <c r="AC178" s="46">
        <v>1731</v>
      </c>
      <c r="AD178" s="46">
        <v>1728</v>
      </c>
      <c r="AE178" s="46">
        <v>1715</v>
      </c>
      <c r="AF178" s="46">
        <v>1707</v>
      </c>
      <c r="AG178" s="46">
        <v>1672</v>
      </c>
      <c r="AH178" s="46">
        <v>1640</v>
      </c>
      <c r="AI178" s="46">
        <v>1613</v>
      </c>
      <c r="AJ178" s="46">
        <v>1583</v>
      </c>
      <c r="AK178" s="46">
        <v>1546</v>
      </c>
      <c r="AL178" s="46">
        <v>1528</v>
      </c>
      <c r="AM178" s="46">
        <v>1509</v>
      </c>
      <c r="AN178" s="46">
        <v>1494</v>
      </c>
      <c r="AO178" s="46">
        <v>1503</v>
      </c>
      <c r="AP178" s="46">
        <v>1534</v>
      </c>
      <c r="AQ178" s="46">
        <v>1547</v>
      </c>
      <c r="AR178" s="47">
        <v>1577</v>
      </c>
      <c r="AS178" s="80">
        <f>IF(COUNTIF(B$20:B178,B178)=1,1,"-")</f>
        <v>1</v>
      </c>
      <c r="AT178" s="80">
        <f>IF(COUNTIF(J$20:J178,J178)=1,1,"-")</f>
        <v>1</v>
      </c>
      <c r="AU178" s="80" t="str">
        <f>IF(COUNTIF(K$20:K178,K178)=1,1,"-")</f>
        <v>-</v>
      </c>
      <c r="AV178" s="80">
        <f>IF(COUNTIF(I$20:I178,I178)=1,1,"-")</f>
        <v>1</v>
      </c>
      <c r="AW178" s="48" t="s">
        <v>241</v>
      </c>
      <c r="AZ178"/>
      <c r="BA178"/>
      <c r="BB178"/>
      <c r="BC178"/>
      <c r="BD178"/>
    </row>
    <row r="179" spans="1:56" ht="15.75" customHeight="1" x14ac:dyDescent="0.2">
      <c r="A179" s="93" t="s">
        <v>1798</v>
      </c>
      <c r="B179" s="95" t="s">
        <v>1809</v>
      </c>
      <c r="C179" s="94" t="s">
        <v>1810</v>
      </c>
      <c r="D179" s="94" t="s">
        <v>303</v>
      </c>
      <c r="E179" s="94" t="s">
        <v>164</v>
      </c>
      <c r="F179" s="94" t="s">
        <v>384</v>
      </c>
      <c r="G179" s="96" t="s">
        <v>817</v>
      </c>
      <c r="H179" s="96" t="s">
        <v>818</v>
      </c>
      <c r="I179" s="96" t="s">
        <v>303</v>
      </c>
      <c r="J179" s="96" t="s">
        <v>164</v>
      </c>
      <c r="K179" s="96" t="s">
        <v>384</v>
      </c>
      <c r="L179" s="65">
        <f>HLOOKUP(L$20,$S$18:$AW179,ROW($S179)-ROW($S$18)+1,FALSE)</f>
        <v>724</v>
      </c>
      <c r="M179" s="65">
        <f>HLOOKUP(M$20,$S$18:$AW179,ROW($S179)-ROW($S$18)+1,FALSE)</f>
        <v>723</v>
      </c>
      <c r="N179" s="66">
        <f t="shared" si="7"/>
        <v>-1.3812154696132284E-3</v>
      </c>
      <c r="O179" s="31">
        <f>IF(ISERROR(SUMIF($B$21:$B$672,$B179,$M$21:$M$672)/SUMIF($B$21:$B$672,$B179,$L$21:$L$672)-1),"-",SUMIF($B$21:$B$672,$B179,$M$21:$M$672)/SUMIF($B$21:$B$672,$B179,$L$21:$L$672)-1)</f>
        <v>0.12235494880546072</v>
      </c>
      <c r="P179" s="31">
        <f>IF(ISERROR(SUMIF($J$21:$J$672,$J179,$M$21:$M$672)/SUMIF($J$21:$J$672,$J179,$L$21:$L$672)-1),"-",SUMIF($J$21:$J$672,$J179,$M$21:$M$672)/SUMIF($J$21:$J$672,$J179,$L$21:$L$672)-1)</f>
        <v>0.12235494880546072</v>
      </c>
      <c r="Q179" s="31">
        <f>IF(ISERROR(SUMIF($K$21:$K$672,$K179,$M$21:$M$672)/SUMIF($K$21:$K$672,$K179,$L$21:$L$672)-1),"-",SUMIF($K$21:$K$672,$K179,$M$21:$M$672)/SUMIF($K$21:$K$672,$K179,$L$21:$L$672)-1)</f>
        <v>-2.2365450582957913E-2</v>
      </c>
      <c r="R179" s="31">
        <f>IF(ISERROR(SUMIF($I$21:$I$672,$I179,$M$21:$M$672)/SUMIF($I$21:$I$672,$I179,$L$21:$L$672)-1),"-",SUMIF($I$21:$I$672,$I179,$M$21:$M$672)/SUMIF($I$21:$I$672,$I179,$L$21:$L$672)-1)</f>
        <v>0.13141460765680146</v>
      </c>
      <c r="S179" s="46">
        <v>527</v>
      </c>
      <c r="T179" s="46">
        <v>579</v>
      </c>
      <c r="U179" s="46">
        <v>620</v>
      </c>
      <c r="V179" s="46">
        <v>658</v>
      </c>
      <c r="W179" s="46">
        <v>705</v>
      </c>
      <c r="X179" s="46">
        <v>724</v>
      </c>
      <c r="Y179" s="46">
        <v>726</v>
      </c>
      <c r="Z179" s="46">
        <v>707</v>
      </c>
      <c r="AA179" s="46">
        <v>687</v>
      </c>
      <c r="AB179" s="46">
        <v>708</v>
      </c>
      <c r="AC179" s="46">
        <v>723</v>
      </c>
      <c r="AD179" s="46">
        <v>740</v>
      </c>
      <c r="AE179" s="46">
        <v>769</v>
      </c>
      <c r="AF179" s="46">
        <v>783</v>
      </c>
      <c r="AG179" s="46">
        <v>793</v>
      </c>
      <c r="AH179" s="46">
        <v>791</v>
      </c>
      <c r="AI179" s="46">
        <v>780</v>
      </c>
      <c r="AJ179" s="46">
        <v>783</v>
      </c>
      <c r="AK179" s="46">
        <v>780</v>
      </c>
      <c r="AL179" s="46">
        <v>767</v>
      </c>
      <c r="AM179" s="46">
        <v>762</v>
      </c>
      <c r="AN179" s="46">
        <v>761</v>
      </c>
      <c r="AO179" s="46">
        <v>768</v>
      </c>
      <c r="AP179" s="46">
        <v>777</v>
      </c>
      <c r="AQ179" s="46">
        <v>784</v>
      </c>
      <c r="AR179" s="47">
        <v>794</v>
      </c>
      <c r="AS179" s="80" t="str">
        <f>IF(COUNTIF(B$20:B179,B179)=1,1,"-")</f>
        <v>-</v>
      </c>
      <c r="AT179" s="80" t="str">
        <f>IF(COUNTIF(J$20:J179,J179)=1,1,"-")</f>
        <v>-</v>
      </c>
      <c r="AU179" s="80" t="str">
        <f>IF(COUNTIF(K$20:K179,K179)=1,1,"-")</f>
        <v>-</v>
      </c>
      <c r="AV179" s="80" t="str">
        <f>IF(COUNTIF(I$20:I179,I179)=1,1,"-")</f>
        <v>-</v>
      </c>
      <c r="AW179" s="48" t="s">
        <v>241</v>
      </c>
      <c r="AZ179"/>
      <c r="BA179"/>
      <c r="BB179"/>
      <c r="BC179"/>
      <c r="BD179"/>
    </row>
    <row r="180" spans="1:56" ht="15.75" customHeight="1" x14ac:dyDescent="0.2">
      <c r="A180" s="93" t="s">
        <v>1798</v>
      </c>
      <c r="B180" s="95" t="s">
        <v>2032</v>
      </c>
      <c r="C180" s="94" t="s">
        <v>2033</v>
      </c>
      <c r="D180" s="94" t="s">
        <v>23</v>
      </c>
      <c r="E180" s="94" t="s">
        <v>23</v>
      </c>
      <c r="F180" s="94" t="s">
        <v>391</v>
      </c>
      <c r="G180" s="96" t="s">
        <v>819</v>
      </c>
      <c r="H180" s="96" t="s">
        <v>820</v>
      </c>
      <c r="I180" s="96" t="s">
        <v>349</v>
      </c>
      <c r="J180" s="96" t="s">
        <v>186</v>
      </c>
      <c r="K180" s="96" t="s">
        <v>391</v>
      </c>
      <c r="L180" s="65">
        <f>HLOOKUP(L$20,$S$18:$AW180,ROW($S180)-ROW($S$18)+1,FALSE)</f>
        <v>1608</v>
      </c>
      <c r="M180" s="65">
        <f>HLOOKUP(M$20,$S$18:$AW180,ROW($S180)-ROW($S$18)+1,FALSE)</f>
        <v>1580</v>
      </c>
      <c r="N180" s="66">
        <f t="shared" si="7"/>
        <v>-1.7412935323383061E-2</v>
      </c>
      <c r="O180" s="31">
        <f>IF(ISERROR(SUMIF($B$21:$B$672,$B180,$M$21:$M$672)/SUMIF($B$21:$B$672,$B180,$L$21:$L$672)-1),"-",SUMIF($B$21:$B$672,$B180,$M$21:$M$672)/SUMIF($B$21:$B$672,$B180,$L$21:$L$672)-1)</f>
        <v>-1.6605947640430441E-2</v>
      </c>
      <c r="P180" s="31">
        <f>IF(ISERROR(SUMIF($J$21:$J$672,$J180,$M$21:$M$672)/SUMIF($J$21:$J$672,$J180,$L$21:$L$672)-1),"-",SUMIF($J$21:$J$672,$J180,$M$21:$M$672)/SUMIF($J$21:$J$672,$J180,$L$21:$L$672)-1)</f>
        <v>-5.4210264075734926E-2</v>
      </c>
      <c r="Q180" s="31">
        <f>IF(ISERROR(SUMIF($K$21:$K$672,$K180,$M$21:$M$672)/SUMIF($K$21:$K$672,$K180,$L$21:$L$672)-1),"-",SUMIF($K$21:$K$672,$K180,$M$21:$M$672)/SUMIF($K$21:$K$672,$K180,$L$21:$L$672)-1)</f>
        <v>-3.0916047319583084E-2</v>
      </c>
      <c r="R180" s="31">
        <f>IF(ISERROR(SUMIF($I$21:$I$672,$I180,$M$21:$M$672)/SUMIF($I$21:$I$672,$I180,$L$21:$L$672)-1),"-",SUMIF($I$21:$I$672,$I180,$M$21:$M$672)/SUMIF($I$21:$I$672,$I180,$L$21:$L$672)-1)</f>
        <v>-4.7587574355584916E-2</v>
      </c>
      <c r="S180" s="46">
        <v>1537</v>
      </c>
      <c r="T180" s="46">
        <v>1572</v>
      </c>
      <c r="U180" s="46">
        <v>1574</v>
      </c>
      <c r="V180" s="46">
        <v>1590</v>
      </c>
      <c r="W180" s="46">
        <v>1639</v>
      </c>
      <c r="X180" s="46">
        <v>1608</v>
      </c>
      <c r="Y180" s="46">
        <v>1634</v>
      </c>
      <c r="Z180" s="46">
        <v>1645</v>
      </c>
      <c r="AA180" s="46">
        <v>1626</v>
      </c>
      <c r="AB180" s="46">
        <v>1601</v>
      </c>
      <c r="AC180" s="46">
        <v>1580</v>
      </c>
      <c r="AD180" s="46">
        <v>1554</v>
      </c>
      <c r="AE180" s="46">
        <v>1539</v>
      </c>
      <c r="AF180" s="46">
        <v>1543</v>
      </c>
      <c r="AG180" s="46">
        <v>1528</v>
      </c>
      <c r="AH180" s="46">
        <v>1517</v>
      </c>
      <c r="AI180" s="46">
        <v>1509</v>
      </c>
      <c r="AJ180" s="46">
        <v>1497</v>
      </c>
      <c r="AK180" s="46">
        <v>1481</v>
      </c>
      <c r="AL180" s="46">
        <v>1476</v>
      </c>
      <c r="AM180" s="46">
        <v>1482</v>
      </c>
      <c r="AN180" s="46">
        <v>1493</v>
      </c>
      <c r="AO180" s="46">
        <v>1505</v>
      </c>
      <c r="AP180" s="46">
        <v>1535</v>
      </c>
      <c r="AQ180" s="46">
        <v>1573</v>
      </c>
      <c r="AR180" s="47">
        <v>1612</v>
      </c>
      <c r="AS180" s="80">
        <f>IF(COUNTIF(B$20:B180,B180)=1,1,"-")</f>
        <v>1</v>
      </c>
      <c r="AT180" s="80" t="str">
        <f>IF(COUNTIF(J$20:J180,J180)=1,1,"-")</f>
        <v>-</v>
      </c>
      <c r="AU180" s="80" t="str">
        <f>IF(COUNTIF(K$20:K180,K180)=1,1,"-")</f>
        <v>-</v>
      </c>
      <c r="AV180" s="80" t="str">
        <f>IF(COUNTIF(I$20:I180,I180)=1,1,"-")</f>
        <v>-</v>
      </c>
      <c r="AW180" s="48" t="s">
        <v>241</v>
      </c>
      <c r="AZ180"/>
      <c r="BA180"/>
      <c r="BB180"/>
      <c r="BC180"/>
      <c r="BD180"/>
    </row>
    <row r="181" spans="1:56" ht="15.75" customHeight="1" x14ac:dyDescent="0.2">
      <c r="A181" s="93" t="s">
        <v>1798</v>
      </c>
      <c r="B181" s="95" t="s">
        <v>2034</v>
      </c>
      <c r="C181" s="94" t="s">
        <v>2035</v>
      </c>
      <c r="D181" s="94" t="s">
        <v>51</v>
      </c>
      <c r="E181" s="94" t="s">
        <v>51</v>
      </c>
      <c r="F181" s="94" t="s">
        <v>395</v>
      </c>
      <c r="G181" s="96" t="s">
        <v>821</v>
      </c>
      <c r="H181" s="96" t="s">
        <v>822</v>
      </c>
      <c r="I181" s="96" t="s">
        <v>51</v>
      </c>
      <c r="J181" s="96" t="s">
        <v>51</v>
      </c>
      <c r="K181" s="96" t="s">
        <v>395</v>
      </c>
      <c r="L181" s="65">
        <f>HLOOKUP(L$20,$S$18:$AW181,ROW($S181)-ROW($S$18)+1,FALSE)</f>
        <v>4353</v>
      </c>
      <c r="M181" s="65">
        <f>HLOOKUP(M$20,$S$18:$AW181,ROW($S181)-ROW($S$18)+1,FALSE)</f>
        <v>4388</v>
      </c>
      <c r="N181" s="66">
        <f t="shared" si="7"/>
        <v>8.0404318860556323E-3</v>
      </c>
      <c r="O181" s="31">
        <f>IF(ISERROR(SUMIF($B$21:$B$672,$B181,$M$21:$M$672)/SUMIF($B$21:$B$672,$B181,$L$21:$L$672)-1),"-",SUMIF($B$21:$B$672,$B181,$M$21:$M$672)/SUMIF($B$21:$B$672,$B181,$L$21:$L$672)-1)</f>
        <v>-7.6619964973729804E-3</v>
      </c>
      <c r="P181" s="31">
        <f>IF(ISERROR(SUMIF($J$21:$J$672,$J181,$M$21:$M$672)/SUMIF($J$21:$J$672,$J181,$L$21:$L$672)-1),"-",SUMIF($J$21:$J$672,$J181,$M$21:$M$672)/SUMIF($J$21:$J$672,$J181,$L$21:$L$672)-1)</f>
        <v>3.0561945448570382E-2</v>
      </c>
      <c r="Q181" s="31">
        <f>IF(ISERROR(SUMIF($K$21:$K$672,$K181,$M$21:$M$672)/SUMIF($K$21:$K$672,$K181,$L$21:$L$672)-1),"-",SUMIF($K$21:$K$672,$K181,$M$21:$M$672)/SUMIF($K$21:$K$672,$K181,$L$21:$L$672)-1)</f>
        <v>-1.9312825455785054E-2</v>
      </c>
      <c r="R181" s="31">
        <f>IF(ISERROR(SUMIF($I$21:$I$672,$I181,$M$21:$M$672)/SUMIF($I$21:$I$672,$I181,$L$21:$L$672)-1),"-",SUMIF($I$21:$I$672,$I181,$M$21:$M$672)/SUMIF($I$21:$I$672,$I181,$L$21:$L$672)-1)</f>
        <v>3.0561945448570382E-2</v>
      </c>
      <c r="S181" s="46">
        <v>3895</v>
      </c>
      <c r="T181" s="46">
        <v>3868</v>
      </c>
      <c r="U181" s="46">
        <v>3918</v>
      </c>
      <c r="V181" s="46">
        <v>3967</v>
      </c>
      <c r="W181" s="46">
        <v>4161</v>
      </c>
      <c r="X181" s="46">
        <v>4353</v>
      </c>
      <c r="Y181" s="46">
        <v>4487</v>
      </c>
      <c r="Z181" s="46">
        <v>4553</v>
      </c>
      <c r="AA181" s="46">
        <v>4558</v>
      </c>
      <c r="AB181" s="46">
        <v>4501</v>
      </c>
      <c r="AC181" s="46">
        <v>4388</v>
      </c>
      <c r="AD181" s="46">
        <v>4279</v>
      </c>
      <c r="AE181" s="46">
        <v>4171</v>
      </c>
      <c r="AF181" s="46">
        <v>4071</v>
      </c>
      <c r="AG181" s="46">
        <v>4001</v>
      </c>
      <c r="AH181" s="46">
        <v>3953</v>
      </c>
      <c r="AI181" s="46">
        <v>3900</v>
      </c>
      <c r="AJ181" s="46">
        <v>3853</v>
      </c>
      <c r="AK181" s="46">
        <v>3801</v>
      </c>
      <c r="AL181" s="46">
        <v>3778</v>
      </c>
      <c r="AM181" s="46">
        <v>3803</v>
      </c>
      <c r="AN181" s="46">
        <v>3835</v>
      </c>
      <c r="AO181" s="46">
        <v>3889</v>
      </c>
      <c r="AP181" s="46">
        <v>3963</v>
      </c>
      <c r="AQ181" s="46">
        <v>4037</v>
      </c>
      <c r="AR181" s="47">
        <v>4097</v>
      </c>
      <c r="AS181" s="80">
        <f>IF(COUNTIF(B$20:B181,B181)=1,1,"-")</f>
        <v>1</v>
      </c>
      <c r="AT181" s="80" t="str">
        <f>IF(COUNTIF(J$20:J181,J181)=1,1,"-")</f>
        <v>-</v>
      </c>
      <c r="AU181" s="80" t="str">
        <f>IF(COUNTIF(K$20:K181,K181)=1,1,"-")</f>
        <v>-</v>
      </c>
      <c r="AV181" s="80" t="str">
        <f>IF(COUNTIF(I$20:I181,I181)=1,1,"-")</f>
        <v>-</v>
      </c>
      <c r="AW181" s="48" t="s">
        <v>241</v>
      </c>
      <c r="AZ181"/>
      <c r="BA181"/>
      <c r="BB181"/>
      <c r="BC181"/>
      <c r="BD181"/>
    </row>
    <row r="182" spans="1:56" ht="15.75" customHeight="1" x14ac:dyDescent="0.2">
      <c r="A182" s="93" t="s">
        <v>1798</v>
      </c>
      <c r="B182" s="95" t="s">
        <v>2036</v>
      </c>
      <c r="C182" s="94" t="s">
        <v>2037</v>
      </c>
      <c r="D182" s="94" t="s">
        <v>48</v>
      </c>
      <c r="E182" s="94" t="s">
        <v>48</v>
      </c>
      <c r="F182" s="94" t="s">
        <v>386</v>
      </c>
      <c r="G182" s="96" t="s">
        <v>823</v>
      </c>
      <c r="H182" s="96" t="s">
        <v>824</v>
      </c>
      <c r="I182" s="96" t="s">
        <v>48</v>
      </c>
      <c r="J182" s="96" t="s">
        <v>48</v>
      </c>
      <c r="K182" s="96" t="s">
        <v>386</v>
      </c>
      <c r="L182" s="65">
        <f>HLOOKUP(L$20,$S$18:$AW182,ROW($S182)-ROW($S$18)+1,FALSE)</f>
        <v>1687</v>
      </c>
      <c r="M182" s="65">
        <f>HLOOKUP(M$20,$S$18:$AW182,ROW($S182)-ROW($S$18)+1,FALSE)</f>
        <v>1510</v>
      </c>
      <c r="N182" s="66">
        <f t="shared" si="7"/>
        <v>-0.10491997628927086</v>
      </c>
      <c r="O182" s="31">
        <f>IF(ISERROR(SUMIF($B$21:$B$672,$B182,$M$21:$M$672)/SUMIF($B$21:$B$672,$B182,$L$21:$L$672)-1),"-",SUMIF($B$21:$B$672,$B182,$M$21:$M$672)/SUMIF($B$21:$B$672,$B182,$L$21:$L$672)-1)</f>
        <v>-0.10491997628927086</v>
      </c>
      <c r="P182" s="31">
        <f>IF(ISERROR(SUMIF($J$21:$J$672,$J182,$M$21:$M$672)/SUMIF($J$21:$J$672,$J182,$L$21:$L$672)-1),"-",SUMIF($J$21:$J$672,$J182,$M$21:$M$672)/SUMIF($J$21:$J$672,$J182,$L$21:$L$672)-1)</f>
        <v>-5.1658905704307312E-2</v>
      </c>
      <c r="Q182" s="31">
        <f>IF(ISERROR(SUMIF($K$21:$K$672,$K182,$M$21:$M$672)/SUMIF($K$21:$K$672,$K182,$L$21:$L$672)-1),"-",SUMIF($K$21:$K$672,$K182,$M$21:$M$672)/SUMIF($K$21:$K$672,$K182,$L$21:$L$672)-1)</f>
        <v>-6.9526650567419579E-2</v>
      </c>
      <c r="R182" s="31">
        <f>IF(ISERROR(SUMIF($I$21:$I$672,$I182,$M$21:$M$672)/SUMIF($I$21:$I$672,$I182,$L$21:$L$672)-1),"-",SUMIF($I$21:$I$672,$I182,$M$21:$M$672)/SUMIF($I$21:$I$672,$I182,$L$21:$L$672)-1)</f>
        <v>-4.4239087691702705E-2</v>
      </c>
      <c r="S182" s="46">
        <v>1520</v>
      </c>
      <c r="T182" s="46">
        <v>1581</v>
      </c>
      <c r="U182" s="46">
        <v>1696</v>
      </c>
      <c r="V182" s="46">
        <v>1684</v>
      </c>
      <c r="W182" s="46">
        <v>1660</v>
      </c>
      <c r="X182" s="46">
        <v>1687</v>
      </c>
      <c r="Y182" s="46">
        <v>1663</v>
      </c>
      <c r="Z182" s="46">
        <v>1592</v>
      </c>
      <c r="AA182" s="46">
        <v>1567</v>
      </c>
      <c r="AB182" s="46">
        <v>1553</v>
      </c>
      <c r="AC182" s="46">
        <v>1510</v>
      </c>
      <c r="AD182" s="46">
        <v>1464</v>
      </c>
      <c r="AE182" s="46">
        <v>1424</v>
      </c>
      <c r="AF182" s="46">
        <v>1382</v>
      </c>
      <c r="AG182" s="46">
        <v>1348</v>
      </c>
      <c r="AH182" s="46">
        <v>1325</v>
      </c>
      <c r="AI182" s="46">
        <v>1289</v>
      </c>
      <c r="AJ182" s="46">
        <v>1252</v>
      </c>
      <c r="AK182" s="46">
        <v>1234</v>
      </c>
      <c r="AL182" s="46">
        <v>1221</v>
      </c>
      <c r="AM182" s="46">
        <v>1211</v>
      </c>
      <c r="AN182" s="46">
        <v>1209</v>
      </c>
      <c r="AO182" s="46">
        <v>1214</v>
      </c>
      <c r="AP182" s="46">
        <v>1220</v>
      </c>
      <c r="AQ182" s="46">
        <v>1238</v>
      </c>
      <c r="AR182" s="47">
        <v>1243</v>
      </c>
      <c r="AS182" s="80">
        <f>IF(COUNTIF(B$20:B182,B182)=1,1,"-")</f>
        <v>1</v>
      </c>
      <c r="AT182" s="80">
        <f>IF(COUNTIF(J$20:J182,J182)=1,1,"-")</f>
        <v>1</v>
      </c>
      <c r="AU182" s="80" t="str">
        <f>IF(COUNTIF(K$20:K182,K182)=1,1,"-")</f>
        <v>-</v>
      </c>
      <c r="AV182" s="80">
        <f>IF(COUNTIF(I$20:I182,I182)=1,1,"-")</f>
        <v>1</v>
      </c>
      <c r="AW182" s="48" t="s">
        <v>241</v>
      </c>
      <c r="AZ182"/>
      <c r="BA182"/>
      <c r="BB182"/>
      <c r="BC182"/>
      <c r="BD182"/>
    </row>
    <row r="183" spans="1:56" ht="15.75" customHeight="1" x14ac:dyDescent="0.2">
      <c r="A183" s="93" t="s">
        <v>1798</v>
      </c>
      <c r="B183" s="95" t="s">
        <v>2038</v>
      </c>
      <c r="C183" s="94" t="s">
        <v>2039</v>
      </c>
      <c r="D183" s="94" t="s">
        <v>27</v>
      </c>
      <c r="E183" s="94" t="s">
        <v>27</v>
      </c>
      <c r="F183" s="94" t="s">
        <v>388</v>
      </c>
      <c r="G183" s="96" t="s">
        <v>825</v>
      </c>
      <c r="H183" s="96" t="s">
        <v>826</v>
      </c>
      <c r="I183" s="96" t="s">
        <v>27</v>
      </c>
      <c r="J183" s="96" t="s">
        <v>27</v>
      </c>
      <c r="K183" s="96" t="s">
        <v>388</v>
      </c>
      <c r="L183" s="65">
        <f>HLOOKUP(L$20,$S$18:$AW183,ROW($S183)-ROW($S$18)+1,FALSE)</f>
        <v>4556</v>
      </c>
      <c r="M183" s="65">
        <f>HLOOKUP(M$20,$S$18:$AW183,ROW($S183)-ROW($S$18)+1,FALSE)</f>
        <v>4414</v>
      </c>
      <c r="N183" s="66">
        <f t="shared" si="7"/>
        <v>-3.1167690956979799E-2</v>
      </c>
      <c r="O183" s="31">
        <f>IF(ISERROR(SUMIF($B$21:$B$672,$B183,$M$21:$M$672)/SUMIF($B$21:$B$672,$B183,$L$21:$L$672)-1),"-",SUMIF($B$21:$B$672,$B183,$M$21:$M$672)/SUMIF($B$21:$B$672,$B183,$L$21:$L$672)-1)</f>
        <v>-3.377796901893293E-2</v>
      </c>
      <c r="P183" s="31">
        <f>IF(ISERROR(SUMIF($J$21:$J$672,$J183,$M$21:$M$672)/SUMIF($J$21:$J$672,$J183,$L$21:$L$672)-1),"-",SUMIF($J$21:$J$672,$J183,$M$21:$M$672)/SUMIF($J$21:$J$672,$J183,$L$21:$L$672)-1)</f>
        <v>-1.3455394445809787E-2</v>
      </c>
      <c r="Q183" s="31">
        <f>IF(ISERROR(SUMIF($K$21:$K$672,$K183,$M$21:$M$672)/SUMIF($K$21:$K$672,$K183,$L$21:$L$672)-1),"-",SUMIF($K$21:$K$672,$K183,$M$21:$M$672)/SUMIF($K$21:$K$672,$K183,$L$21:$L$672)-1)</f>
        <v>-5.3599033502643612E-2</v>
      </c>
      <c r="R183" s="31">
        <f>IF(ISERROR(SUMIF($I$21:$I$672,$I183,$M$21:$M$672)/SUMIF($I$21:$I$672,$I183,$L$21:$L$672)-1),"-",SUMIF($I$21:$I$672,$I183,$M$21:$M$672)/SUMIF($I$21:$I$672,$I183,$L$21:$L$672)-1)</f>
        <v>-1.3455394445809787E-2</v>
      </c>
      <c r="S183" s="46">
        <v>3979</v>
      </c>
      <c r="T183" s="46">
        <v>3982</v>
      </c>
      <c r="U183" s="46">
        <v>4118</v>
      </c>
      <c r="V183" s="46">
        <v>4283</v>
      </c>
      <c r="W183" s="46">
        <v>4583</v>
      </c>
      <c r="X183" s="46">
        <v>4556</v>
      </c>
      <c r="Y183" s="46">
        <v>4569</v>
      </c>
      <c r="Z183" s="46">
        <v>4542</v>
      </c>
      <c r="AA183" s="46">
        <v>4464</v>
      </c>
      <c r="AB183" s="46">
        <v>4415</v>
      </c>
      <c r="AC183" s="46">
        <v>4414</v>
      </c>
      <c r="AD183" s="46">
        <v>4426</v>
      </c>
      <c r="AE183" s="46">
        <v>4425</v>
      </c>
      <c r="AF183" s="46">
        <v>4412</v>
      </c>
      <c r="AG183" s="46">
        <v>4400</v>
      </c>
      <c r="AH183" s="46">
        <v>4357</v>
      </c>
      <c r="AI183" s="46">
        <v>4291</v>
      </c>
      <c r="AJ183" s="46">
        <v>4254</v>
      </c>
      <c r="AK183" s="46">
        <v>4203</v>
      </c>
      <c r="AL183" s="46">
        <v>4197</v>
      </c>
      <c r="AM183" s="46">
        <v>4225</v>
      </c>
      <c r="AN183" s="46">
        <v>4272</v>
      </c>
      <c r="AO183" s="46">
        <v>4343</v>
      </c>
      <c r="AP183" s="46">
        <v>4395</v>
      </c>
      <c r="AQ183" s="46">
        <v>4464</v>
      </c>
      <c r="AR183" s="47">
        <v>4521</v>
      </c>
      <c r="AS183" s="80">
        <f>IF(COUNTIF(B$20:B183,B183)=1,1,"-")</f>
        <v>1</v>
      </c>
      <c r="AT183" s="80" t="str">
        <f>IF(COUNTIF(J$20:J183,J183)=1,1,"-")</f>
        <v>-</v>
      </c>
      <c r="AU183" s="80" t="str">
        <f>IF(COUNTIF(K$20:K183,K183)=1,1,"-")</f>
        <v>-</v>
      </c>
      <c r="AV183" s="80" t="str">
        <f>IF(COUNTIF(I$20:I183,I183)=1,1,"-")</f>
        <v>-</v>
      </c>
      <c r="AW183" s="48" t="s">
        <v>241</v>
      </c>
      <c r="AZ183"/>
      <c r="BA183"/>
      <c r="BB183"/>
      <c r="BC183"/>
      <c r="BD183"/>
    </row>
    <row r="184" spans="1:56" ht="15.75" customHeight="1" x14ac:dyDescent="0.2">
      <c r="A184" s="93" t="s">
        <v>1798</v>
      </c>
      <c r="B184" s="95" t="s">
        <v>2040</v>
      </c>
      <c r="C184" s="94" t="s">
        <v>2041</v>
      </c>
      <c r="D184" s="94" t="s">
        <v>363</v>
      </c>
      <c r="E184" s="94" t="s">
        <v>225</v>
      </c>
      <c r="F184" s="94" t="s">
        <v>390</v>
      </c>
      <c r="G184" s="96" t="s">
        <v>827</v>
      </c>
      <c r="H184" s="96" t="s">
        <v>828</v>
      </c>
      <c r="I184" s="96" t="s">
        <v>363</v>
      </c>
      <c r="J184" s="96" t="s">
        <v>225</v>
      </c>
      <c r="K184" s="96" t="s">
        <v>390</v>
      </c>
      <c r="L184" s="65">
        <f>HLOOKUP(L$20,$S$18:$AW184,ROW($S184)-ROW($S$18)+1,FALSE)</f>
        <v>413</v>
      </c>
      <c r="M184" s="65">
        <f>HLOOKUP(M$20,$S$18:$AW184,ROW($S184)-ROW($S$18)+1,FALSE)</f>
        <v>352</v>
      </c>
      <c r="N184" s="66">
        <f t="shared" si="7"/>
        <v>-0.14769975786924938</v>
      </c>
      <c r="O184" s="31">
        <f>IF(ISERROR(SUMIF($B$21:$B$672,$B184,$M$21:$M$672)/SUMIF($B$21:$B$672,$B184,$L$21:$L$672)-1),"-",SUMIF($B$21:$B$672,$B184,$M$21:$M$672)/SUMIF($B$21:$B$672,$B184,$L$21:$L$672)-1)</f>
        <v>-0.14769975786924938</v>
      </c>
      <c r="P184" s="31">
        <f>IF(ISERROR(SUMIF($J$21:$J$672,$J184,$M$21:$M$672)/SUMIF($J$21:$J$672,$J184,$L$21:$L$672)-1),"-",SUMIF($J$21:$J$672,$J184,$M$21:$M$672)/SUMIF($J$21:$J$672,$J184,$L$21:$L$672)-1)</f>
        <v>-0.14769975786924938</v>
      </c>
      <c r="Q184" s="31">
        <f>IF(ISERROR(SUMIF($K$21:$K$672,$K184,$M$21:$M$672)/SUMIF($K$21:$K$672,$K184,$L$21:$L$672)-1),"-",SUMIF($K$21:$K$672,$K184,$M$21:$M$672)/SUMIF($K$21:$K$672,$K184,$L$21:$L$672)-1)</f>
        <v>-6.9640082528846903E-2</v>
      </c>
      <c r="R184" s="31">
        <f>IF(ISERROR(SUMIF($I$21:$I$672,$I184,$M$21:$M$672)/SUMIF($I$21:$I$672,$I184,$L$21:$L$672)-1),"-",SUMIF($I$21:$I$672,$I184,$M$21:$M$672)/SUMIF($I$21:$I$672,$I184,$L$21:$L$672)-1)</f>
        <v>-0.14769975786924938</v>
      </c>
      <c r="S184" s="46">
        <v>399</v>
      </c>
      <c r="T184" s="46">
        <v>413</v>
      </c>
      <c r="U184" s="46">
        <v>422</v>
      </c>
      <c r="V184" s="46">
        <v>431</v>
      </c>
      <c r="W184" s="46">
        <v>438</v>
      </c>
      <c r="X184" s="46">
        <v>413</v>
      </c>
      <c r="Y184" s="46">
        <v>395</v>
      </c>
      <c r="Z184" s="46">
        <v>376</v>
      </c>
      <c r="AA184" s="46">
        <v>367</v>
      </c>
      <c r="AB184" s="46">
        <v>361</v>
      </c>
      <c r="AC184" s="46">
        <v>352</v>
      </c>
      <c r="AD184" s="46">
        <v>355</v>
      </c>
      <c r="AE184" s="46">
        <v>358</v>
      </c>
      <c r="AF184" s="46">
        <v>357</v>
      </c>
      <c r="AG184" s="46">
        <v>352</v>
      </c>
      <c r="AH184" s="46">
        <v>340</v>
      </c>
      <c r="AI184" s="46">
        <v>333</v>
      </c>
      <c r="AJ184" s="46">
        <v>323</v>
      </c>
      <c r="AK184" s="46">
        <v>315</v>
      </c>
      <c r="AL184" s="46">
        <v>314</v>
      </c>
      <c r="AM184" s="46">
        <v>307</v>
      </c>
      <c r="AN184" s="46">
        <v>307</v>
      </c>
      <c r="AO184" s="46">
        <v>304</v>
      </c>
      <c r="AP184" s="46">
        <v>300</v>
      </c>
      <c r="AQ184" s="46">
        <v>299</v>
      </c>
      <c r="AR184" s="47">
        <v>303</v>
      </c>
      <c r="AS184" s="80">
        <f>IF(COUNTIF(B$20:B184,B184)=1,1,"-")</f>
        <v>1</v>
      </c>
      <c r="AT184" s="80">
        <f>IF(COUNTIF(J$20:J184,J184)=1,1,"-")</f>
        <v>1</v>
      </c>
      <c r="AU184" s="80" t="str">
        <f>IF(COUNTIF(K$20:K184,K184)=1,1,"-")</f>
        <v>-</v>
      </c>
      <c r="AV184" s="80">
        <f>IF(COUNTIF(I$20:I184,I184)=1,1,"-")</f>
        <v>1</v>
      </c>
      <c r="AW184" s="48" t="s">
        <v>241</v>
      </c>
      <c r="AZ184"/>
      <c r="BA184"/>
      <c r="BB184"/>
      <c r="BC184"/>
      <c r="BD184"/>
    </row>
    <row r="185" spans="1:56" ht="15.75" customHeight="1" x14ac:dyDescent="0.2">
      <c r="A185" s="93" t="s">
        <v>1798</v>
      </c>
      <c r="B185" s="95" t="s">
        <v>2042</v>
      </c>
      <c r="C185" s="94" t="s">
        <v>2043</v>
      </c>
      <c r="D185" s="94" t="s">
        <v>286</v>
      </c>
      <c r="E185" s="94" t="s">
        <v>111</v>
      </c>
      <c r="F185" s="94" t="s">
        <v>388</v>
      </c>
      <c r="G185" s="96" t="s">
        <v>829</v>
      </c>
      <c r="H185" s="96" t="s">
        <v>830</v>
      </c>
      <c r="I185" s="96" t="s">
        <v>286</v>
      </c>
      <c r="J185" s="96" t="s">
        <v>111</v>
      </c>
      <c r="K185" s="96" t="s">
        <v>388</v>
      </c>
      <c r="L185" s="65">
        <f>HLOOKUP(L$20,$S$18:$AW185,ROW($S185)-ROW($S$18)+1,FALSE)</f>
        <v>2927</v>
      </c>
      <c r="M185" s="65">
        <f>HLOOKUP(M$20,$S$18:$AW185,ROW($S185)-ROW($S$18)+1,FALSE)</f>
        <v>2686</v>
      </c>
      <c r="N185" s="66">
        <f t="shared" si="7"/>
        <v>-8.2336863682951789E-2</v>
      </c>
      <c r="O185" s="31">
        <f>IF(ISERROR(SUMIF($B$21:$B$672,$B185,$M$21:$M$672)/SUMIF($B$21:$B$672,$B185,$L$21:$L$672)-1),"-",SUMIF($B$21:$B$672,$B185,$M$21:$M$672)/SUMIF($B$21:$B$672,$B185,$L$21:$L$672)-1)</f>
        <v>-8.2336863682951789E-2</v>
      </c>
      <c r="P185" s="31">
        <f>IF(ISERROR(SUMIF($J$21:$J$672,$J185,$M$21:$M$672)/SUMIF($J$21:$J$672,$J185,$L$21:$L$672)-1),"-",SUMIF($J$21:$J$672,$J185,$M$21:$M$672)/SUMIF($J$21:$J$672,$J185,$L$21:$L$672)-1)</f>
        <v>-8.2336863682951789E-2</v>
      </c>
      <c r="Q185" s="31">
        <f>IF(ISERROR(SUMIF($K$21:$K$672,$K185,$M$21:$M$672)/SUMIF($K$21:$K$672,$K185,$L$21:$L$672)-1),"-",SUMIF($K$21:$K$672,$K185,$M$21:$M$672)/SUMIF($K$21:$K$672,$K185,$L$21:$L$672)-1)</f>
        <v>-5.3599033502643612E-2</v>
      </c>
      <c r="R185" s="31">
        <f>IF(ISERROR(SUMIF($I$21:$I$672,$I185,$M$21:$M$672)/SUMIF($I$21:$I$672,$I185,$L$21:$L$672)-1),"-",SUMIF($I$21:$I$672,$I185,$M$21:$M$672)/SUMIF($I$21:$I$672,$I185,$L$21:$L$672)-1)</f>
        <v>-8.2336863682951789E-2</v>
      </c>
      <c r="S185" s="46">
        <v>2760</v>
      </c>
      <c r="T185" s="46">
        <v>2834</v>
      </c>
      <c r="U185" s="46">
        <v>2905</v>
      </c>
      <c r="V185" s="46">
        <v>2967</v>
      </c>
      <c r="W185" s="46">
        <v>3001</v>
      </c>
      <c r="X185" s="46">
        <v>2927</v>
      </c>
      <c r="Y185" s="46">
        <v>2853</v>
      </c>
      <c r="Z185" s="46">
        <v>2781</v>
      </c>
      <c r="AA185" s="46">
        <v>2724</v>
      </c>
      <c r="AB185" s="46">
        <v>2695</v>
      </c>
      <c r="AC185" s="46">
        <v>2686</v>
      </c>
      <c r="AD185" s="46">
        <v>2665</v>
      </c>
      <c r="AE185" s="46">
        <v>2628</v>
      </c>
      <c r="AF185" s="46">
        <v>2576</v>
      </c>
      <c r="AG185" s="46">
        <v>2512</v>
      </c>
      <c r="AH185" s="46">
        <v>2456</v>
      </c>
      <c r="AI185" s="46">
        <v>2415</v>
      </c>
      <c r="AJ185" s="46">
        <v>2359</v>
      </c>
      <c r="AK185" s="46">
        <v>2340</v>
      </c>
      <c r="AL185" s="46">
        <v>2325</v>
      </c>
      <c r="AM185" s="46">
        <v>2340</v>
      </c>
      <c r="AN185" s="46">
        <v>2345</v>
      </c>
      <c r="AO185" s="46">
        <v>2360</v>
      </c>
      <c r="AP185" s="46">
        <v>2349</v>
      </c>
      <c r="AQ185" s="46">
        <v>2353</v>
      </c>
      <c r="AR185" s="47">
        <v>2351</v>
      </c>
      <c r="AS185" s="80">
        <f>IF(COUNTIF(B$20:B185,B185)=1,1,"-")</f>
        <v>1</v>
      </c>
      <c r="AT185" s="80">
        <f>IF(COUNTIF(J$20:J185,J185)=1,1,"-")</f>
        <v>1</v>
      </c>
      <c r="AU185" s="80" t="str">
        <f>IF(COUNTIF(K$20:K185,K185)=1,1,"-")</f>
        <v>-</v>
      </c>
      <c r="AV185" s="80">
        <f>IF(COUNTIF(I$20:I185,I185)=1,1,"-")</f>
        <v>1</v>
      </c>
      <c r="AW185" s="48" t="s">
        <v>241</v>
      </c>
      <c r="AZ185"/>
      <c r="BA185"/>
      <c r="BB185"/>
      <c r="BC185"/>
      <c r="BD185"/>
    </row>
    <row r="186" spans="1:56" ht="15.75" customHeight="1" x14ac:dyDescent="0.2">
      <c r="A186" s="93" t="s">
        <v>1798</v>
      </c>
      <c r="B186" s="95" t="s">
        <v>2044</v>
      </c>
      <c r="C186" s="94" t="s">
        <v>2045</v>
      </c>
      <c r="D186" s="94" t="s">
        <v>226</v>
      </c>
      <c r="E186" s="94" t="s">
        <v>226</v>
      </c>
      <c r="F186" s="94" t="s">
        <v>390</v>
      </c>
      <c r="G186" s="96" t="s">
        <v>831</v>
      </c>
      <c r="H186" s="96" t="s">
        <v>832</v>
      </c>
      <c r="I186" s="96" t="s">
        <v>226</v>
      </c>
      <c r="J186" s="96" t="s">
        <v>226</v>
      </c>
      <c r="K186" s="96" t="s">
        <v>390</v>
      </c>
      <c r="L186" s="65">
        <f>HLOOKUP(L$20,$S$18:$AW186,ROW($S186)-ROW($S$18)+1,FALSE)</f>
        <v>27</v>
      </c>
      <c r="M186" s="65">
        <f>HLOOKUP(M$20,$S$18:$AW186,ROW($S186)-ROW($S$18)+1,FALSE)</f>
        <v>31</v>
      </c>
      <c r="N186" s="66">
        <f t="shared" si="7"/>
        <v>0.14814814814814814</v>
      </c>
      <c r="O186" s="31">
        <f>IF(ISERROR(SUMIF($B$21:$B$672,$B186,$M$21:$M$672)/SUMIF($B$21:$B$672,$B186,$L$21:$L$672)-1),"-",SUMIF($B$21:$B$672,$B186,$M$21:$M$672)/SUMIF($B$21:$B$672,$B186,$L$21:$L$672)-1)</f>
        <v>0.14814814814814814</v>
      </c>
      <c r="P186" s="31">
        <f>IF(ISERROR(SUMIF($J$21:$J$672,$J186,$M$21:$M$672)/SUMIF($J$21:$J$672,$J186,$L$21:$L$672)-1),"-",SUMIF($J$21:$J$672,$J186,$M$21:$M$672)/SUMIF($J$21:$J$672,$J186,$L$21:$L$672)-1)</f>
        <v>0.14814814814814814</v>
      </c>
      <c r="Q186" s="31">
        <f>IF(ISERROR(SUMIF($K$21:$K$672,$K186,$M$21:$M$672)/SUMIF($K$21:$K$672,$K186,$L$21:$L$672)-1),"-",SUMIF($K$21:$K$672,$K186,$M$21:$M$672)/SUMIF($K$21:$K$672,$K186,$L$21:$L$672)-1)</f>
        <v>-6.9640082528846903E-2</v>
      </c>
      <c r="R186" s="31">
        <f>IF(ISERROR(SUMIF($I$21:$I$672,$I186,$M$21:$M$672)/SUMIF($I$21:$I$672,$I186,$L$21:$L$672)-1),"-",SUMIF($I$21:$I$672,$I186,$M$21:$M$672)/SUMIF($I$21:$I$672,$I186,$L$21:$L$672)-1)</f>
        <v>0.14814814814814814</v>
      </c>
      <c r="S186" s="46">
        <v>33</v>
      </c>
      <c r="T186" s="46">
        <v>46</v>
      </c>
      <c r="U186" s="46">
        <v>46</v>
      </c>
      <c r="V186" s="46">
        <v>44</v>
      </c>
      <c r="W186" s="46">
        <v>38</v>
      </c>
      <c r="X186" s="46">
        <v>27</v>
      </c>
      <c r="Y186" s="46">
        <v>27</v>
      </c>
      <c r="Z186" s="46">
        <v>27</v>
      </c>
      <c r="AA186" s="46">
        <v>29</v>
      </c>
      <c r="AB186" s="46">
        <v>31</v>
      </c>
      <c r="AC186" s="46">
        <v>31</v>
      </c>
      <c r="AD186" s="46">
        <v>28</v>
      </c>
      <c r="AE186" s="46">
        <v>26</v>
      </c>
      <c r="AF186" s="46">
        <v>26</v>
      </c>
      <c r="AG186" s="46">
        <v>28</v>
      </c>
      <c r="AH186" s="46">
        <v>28</v>
      </c>
      <c r="AI186" s="46">
        <v>23</v>
      </c>
      <c r="AJ186" s="46">
        <v>21</v>
      </c>
      <c r="AK186" s="46">
        <v>18</v>
      </c>
      <c r="AL186" s="46">
        <v>16</v>
      </c>
      <c r="AM186" s="46">
        <v>13</v>
      </c>
      <c r="AN186" s="46">
        <v>11</v>
      </c>
      <c r="AO186" s="46">
        <v>9</v>
      </c>
      <c r="AP186" s="46">
        <v>9</v>
      </c>
      <c r="AQ186" s="46">
        <v>9</v>
      </c>
      <c r="AR186" s="47">
        <v>9</v>
      </c>
      <c r="AS186" s="80">
        <f>IF(COUNTIF(B$20:B186,B186)=1,1,"-")</f>
        <v>1</v>
      </c>
      <c r="AT186" s="80">
        <f>IF(COUNTIF(J$20:J186,J186)=1,1,"-")</f>
        <v>1</v>
      </c>
      <c r="AU186" s="80" t="str">
        <f>IF(COUNTIF(K$20:K186,K186)=1,1,"-")</f>
        <v>-</v>
      </c>
      <c r="AV186" s="80">
        <f>IF(COUNTIF(I$20:I186,I186)=1,1,"-")</f>
        <v>1</v>
      </c>
      <c r="AW186" s="48" t="s">
        <v>241</v>
      </c>
      <c r="AZ186"/>
      <c r="BA186"/>
      <c r="BB186"/>
      <c r="BC186"/>
      <c r="BD186"/>
    </row>
    <row r="187" spans="1:56" ht="15.75" customHeight="1" x14ac:dyDescent="0.2">
      <c r="A187" s="93" t="s">
        <v>1798</v>
      </c>
      <c r="B187" s="95" t="s">
        <v>2046</v>
      </c>
      <c r="C187" s="94" t="s">
        <v>2047</v>
      </c>
      <c r="D187" s="94" t="s">
        <v>365</v>
      </c>
      <c r="E187" s="94" t="s">
        <v>227</v>
      </c>
      <c r="F187" s="94" t="s">
        <v>389</v>
      </c>
      <c r="G187" s="96" t="s">
        <v>833</v>
      </c>
      <c r="H187" s="96" t="s">
        <v>834</v>
      </c>
      <c r="I187" s="96" t="s">
        <v>365</v>
      </c>
      <c r="J187" s="96" t="s">
        <v>227</v>
      </c>
      <c r="K187" s="96" t="s">
        <v>389</v>
      </c>
      <c r="L187" s="65">
        <f>HLOOKUP(L$20,$S$18:$AW187,ROW($S187)-ROW($S$18)+1,FALSE)</f>
        <v>1426</v>
      </c>
      <c r="M187" s="65">
        <f>HLOOKUP(M$20,$S$18:$AW187,ROW($S187)-ROW($S$18)+1,FALSE)</f>
        <v>1398</v>
      </c>
      <c r="N187" s="66">
        <f t="shared" si="7"/>
        <v>-1.9635343618513379E-2</v>
      </c>
      <c r="O187" s="31">
        <f>IF(ISERROR(SUMIF($B$21:$B$672,$B187,$M$21:$M$672)/SUMIF($B$21:$B$672,$B187,$L$21:$L$672)-1),"-",SUMIF($B$21:$B$672,$B187,$M$21:$M$672)/SUMIF($B$21:$B$672,$B187,$L$21:$L$672)-1)</f>
        <v>-1.9635343618513379E-2</v>
      </c>
      <c r="P187" s="31">
        <f>IF(ISERROR(SUMIF($J$21:$J$672,$J187,$M$21:$M$672)/SUMIF($J$21:$J$672,$J187,$L$21:$L$672)-1),"-",SUMIF($J$21:$J$672,$J187,$M$21:$M$672)/SUMIF($J$21:$J$672,$J187,$L$21:$L$672)-1)</f>
        <v>-1.9635343618513379E-2</v>
      </c>
      <c r="Q187" s="31">
        <f>IF(ISERROR(SUMIF($K$21:$K$672,$K187,$M$21:$M$672)/SUMIF($K$21:$K$672,$K187,$L$21:$L$672)-1),"-",SUMIF($K$21:$K$672,$K187,$M$21:$M$672)/SUMIF($K$21:$K$672,$K187,$L$21:$L$672)-1)</f>
        <v>-7.8231982896267982E-2</v>
      </c>
      <c r="R187" s="31">
        <f>IF(ISERROR(SUMIF($I$21:$I$672,$I187,$M$21:$M$672)/SUMIF($I$21:$I$672,$I187,$L$21:$L$672)-1),"-",SUMIF($I$21:$I$672,$I187,$M$21:$M$672)/SUMIF($I$21:$I$672,$I187,$L$21:$L$672)-1)</f>
        <v>-1.9635343618513379E-2</v>
      </c>
      <c r="S187" s="46">
        <v>1334</v>
      </c>
      <c r="T187" s="46">
        <v>1379</v>
      </c>
      <c r="U187" s="46">
        <v>1420</v>
      </c>
      <c r="V187" s="46">
        <v>1450</v>
      </c>
      <c r="W187" s="46">
        <v>1424</v>
      </c>
      <c r="X187" s="46">
        <v>1426</v>
      </c>
      <c r="Y187" s="46">
        <v>1427</v>
      </c>
      <c r="Z187" s="46">
        <v>1412</v>
      </c>
      <c r="AA187" s="46">
        <v>1400</v>
      </c>
      <c r="AB187" s="46">
        <v>1394</v>
      </c>
      <c r="AC187" s="46">
        <v>1398</v>
      </c>
      <c r="AD187" s="46">
        <v>1393</v>
      </c>
      <c r="AE187" s="46">
        <v>1374</v>
      </c>
      <c r="AF187" s="46">
        <v>1365</v>
      </c>
      <c r="AG187" s="46">
        <v>1344</v>
      </c>
      <c r="AH187" s="46">
        <v>1315</v>
      </c>
      <c r="AI187" s="46">
        <v>1289</v>
      </c>
      <c r="AJ187" s="46">
        <v>1271</v>
      </c>
      <c r="AK187" s="46">
        <v>1260</v>
      </c>
      <c r="AL187" s="46">
        <v>1247</v>
      </c>
      <c r="AM187" s="46">
        <v>1241</v>
      </c>
      <c r="AN187" s="46">
        <v>1247</v>
      </c>
      <c r="AO187" s="46">
        <v>1251</v>
      </c>
      <c r="AP187" s="46">
        <v>1267</v>
      </c>
      <c r="AQ187" s="46">
        <v>1270</v>
      </c>
      <c r="AR187" s="47">
        <v>1285</v>
      </c>
      <c r="AS187" s="80">
        <f>IF(COUNTIF(B$20:B187,B187)=1,1,"-")</f>
        <v>1</v>
      </c>
      <c r="AT187" s="80">
        <f>IF(COUNTIF(J$20:J187,J187)=1,1,"-")</f>
        <v>1</v>
      </c>
      <c r="AU187" s="80" t="str">
        <f>IF(COUNTIF(K$20:K187,K187)=1,1,"-")</f>
        <v>-</v>
      </c>
      <c r="AV187" s="80">
        <f>IF(COUNTIF(I$20:I187,I187)=1,1,"-")</f>
        <v>1</v>
      </c>
      <c r="AW187" s="48" t="s">
        <v>241</v>
      </c>
      <c r="AZ187"/>
      <c r="BA187"/>
      <c r="BB187"/>
      <c r="BC187"/>
      <c r="BD187"/>
    </row>
    <row r="188" spans="1:56" ht="15.75" customHeight="1" x14ac:dyDescent="0.2">
      <c r="A188" s="93" t="s">
        <v>1798</v>
      </c>
      <c r="B188" s="95" t="s">
        <v>1907</v>
      </c>
      <c r="C188" s="94" t="s">
        <v>1908</v>
      </c>
      <c r="D188" s="94" t="s">
        <v>22</v>
      </c>
      <c r="E188" s="94" t="s">
        <v>22</v>
      </c>
      <c r="F188" s="94" t="s">
        <v>391</v>
      </c>
      <c r="G188" s="96" t="s">
        <v>835</v>
      </c>
      <c r="H188" s="96" t="s">
        <v>836</v>
      </c>
      <c r="I188" s="96" t="s">
        <v>334</v>
      </c>
      <c r="J188" s="96" t="s">
        <v>192</v>
      </c>
      <c r="K188" s="96" t="s">
        <v>391</v>
      </c>
      <c r="L188" s="65">
        <f>HLOOKUP(L$20,$S$18:$AW188,ROW($S188)-ROW($S$18)+1,FALSE)</f>
        <v>407</v>
      </c>
      <c r="M188" s="65">
        <f>HLOOKUP(M$20,$S$18:$AW188,ROW($S188)-ROW($S$18)+1,FALSE)</f>
        <v>399</v>
      </c>
      <c r="N188" s="66">
        <f t="shared" si="7"/>
        <v>-1.9656019656019708E-2</v>
      </c>
      <c r="O188" s="31">
        <f>IF(ISERROR(SUMIF($B$21:$B$672,$B188,$M$21:$M$672)/SUMIF($B$21:$B$672,$B188,$L$21:$L$672)-1),"-",SUMIF($B$21:$B$672,$B188,$M$21:$M$672)/SUMIF($B$21:$B$672,$B188,$L$21:$L$672)-1)</f>
        <v>-2.0822331195775146E-2</v>
      </c>
      <c r="P188" s="31">
        <f>IF(ISERROR(SUMIF($J$21:$J$672,$J188,$M$21:$M$672)/SUMIF($J$21:$J$672,$J188,$L$21:$L$672)-1),"-",SUMIF($J$21:$J$672,$J188,$M$21:$M$672)/SUMIF($J$21:$J$672,$J188,$L$21:$L$672)-1)</f>
        <v>-5.5183946488294278E-2</v>
      </c>
      <c r="Q188" s="31">
        <f>IF(ISERROR(SUMIF($K$21:$K$672,$K188,$M$21:$M$672)/SUMIF($K$21:$K$672,$K188,$L$21:$L$672)-1),"-",SUMIF($K$21:$K$672,$K188,$M$21:$M$672)/SUMIF($K$21:$K$672,$K188,$L$21:$L$672)-1)</f>
        <v>-3.0916047319583084E-2</v>
      </c>
      <c r="R188" s="31">
        <f>IF(ISERROR(SUMIF($I$21:$I$672,$I188,$M$21:$M$672)/SUMIF($I$21:$I$672,$I188,$L$21:$L$672)-1),"-",SUMIF($I$21:$I$672,$I188,$M$21:$M$672)/SUMIF($I$21:$I$672,$I188,$L$21:$L$672)-1)</f>
        <v>-1.9656019656019708E-2</v>
      </c>
      <c r="S188" s="46">
        <v>299</v>
      </c>
      <c r="T188" s="46">
        <v>311</v>
      </c>
      <c r="U188" s="46">
        <v>348</v>
      </c>
      <c r="V188" s="46">
        <v>381</v>
      </c>
      <c r="W188" s="46">
        <v>382</v>
      </c>
      <c r="X188" s="46">
        <v>407</v>
      </c>
      <c r="Y188" s="46">
        <v>404</v>
      </c>
      <c r="Z188" s="46">
        <v>407</v>
      </c>
      <c r="AA188" s="46">
        <v>411</v>
      </c>
      <c r="AB188" s="46">
        <v>403</v>
      </c>
      <c r="AC188" s="46">
        <v>399</v>
      </c>
      <c r="AD188" s="46">
        <v>404</v>
      </c>
      <c r="AE188" s="46">
        <v>409</v>
      </c>
      <c r="AF188" s="46">
        <v>408</v>
      </c>
      <c r="AG188" s="46">
        <v>401</v>
      </c>
      <c r="AH188" s="46">
        <v>392</v>
      </c>
      <c r="AI188" s="46">
        <v>384</v>
      </c>
      <c r="AJ188" s="46">
        <v>377</v>
      </c>
      <c r="AK188" s="46">
        <v>375</v>
      </c>
      <c r="AL188" s="46">
        <v>375</v>
      </c>
      <c r="AM188" s="46">
        <v>377</v>
      </c>
      <c r="AN188" s="46">
        <v>381</v>
      </c>
      <c r="AO188" s="46">
        <v>385</v>
      </c>
      <c r="AP188" s="46">
        <v>390</v>
      </c>
      <c r="AQ188" s="46">
        <v>395</v>
      </c>
      <c r="AR188" s="47">
        <v>399</v>
      </c>
      <c r="AS188" s="80" t="str">
        <f>IF(COUNTIF(B$20:B188,B188)=1,1,"-")</f>
        <v>-</v>
      </c>
      <c r="AT188" s="80" t="str">
        <f>IF(COUNTIF(J$20:J188,J188)=1,1,"-")</f>
        <v>-</v>
      </c>
      <c r="AU188" s="80" t="str">
        <f>IF(COUNTIF(K$20:K188,K188)=1,1,"-")</f>
        <v>-</v>
      </c>
      <c r="AV188" s="80">
        <f>IF(COUNTIF(I$20:I188,I188)=1,1,"-")</f>
        <v>1</v>
      </c>
      <c r="AW188" s="48" t="s">
        <v>241</v>
      </c>
      <c r="AZ188"/>
      <c r="BA188"/>
      <c r="BB188"/>
      <c r="BC188"/>
      <c r="BD188"/>
    </row>
    <row r="189" spans="1:56" ht="15.75" customHeight="1" x14ac:dyDescent="0.2">
      <c r="A189" s="93" t="s">
        <v>1798</v>
      </c>
      <c r="B189" s="95" t="s">
        <v>2048</v>
      </c>
      <c r="C189" s="94" t="s">
        <v>2049</v>
      </c>
      <c r="D189" s="94" t="s">
        <v>171</v>
      </c>
      <c r="E189" s="94" t="s">
        <v>171</v>
      </c>
      <c r="F189" s="94" t="s">
        <v>385</v>
      </c>
      <c r="G189" s="96" t="s">
        <v>837</v>
      </c>
      <c r="H189" s="96" t="s">
        <v>838</v>
      </c>
      <c r="I189" s="96" t="s">
        <v>171</v>
      </c>
      <c r="J189" s="96" t="s">
        <v>171</v>
      </c>
      <c r="K189" s="96" t="s">
        <v>385</v>
      </c>
      <c r="L189" s="65">
        <f>HLOOKUP(L$20,$S$18:$AW189,ROW($S189)-ROW($S$18)+1,FALSE)</f>
        <v>339</v>
      </c>
      <c r="M189" s="65">
        <f>HLOOKUP(M$20,$S$18:$AW189,ROW($S189)-ROW($S$18)+1,FALSE)</f>
        <v>301</v>
      </c>
      <c r="N189" s="66">
        <f t="shared" si="7"/>
        <v>-0.11209439528023601</v>
      </c>
      <c r="O189" s="31">
        <f>IF(ISERROR(SUMIF($B$21:$B$672,$B189,$M$21:$M$672)/SUMIF($B$21:$B$672,$B189,$L$21:$L$672)-1),"-",SUMIF($B$21:$B$672,$B189,$M$21:$M$672)/SUMIF($B$21:$B$672,$B189,$L$21:$L$672)-1)</f>
        <v>-0.10776255707762561</v>
      </c>
      <c r="P189" s="31">
        <f>IF(ISERROR(SUMIF($J$21:$J$672,$J189,$M$21:$M$672)/SUMIF($J$21:$J$672,$J189,$L$21:$L$672)-1),"-",SUMIF($J$21:$J$672,$J189,$M$21:$M$672)/SUMIF($J$21:$J$672,$J189,$L$21:$L$672)-1)</f>
        <v>-0.11848760748609</v>
      </c>
      <c r="Q189" s="31">
        <f>IF(ISERROR(SUMIF($K$21:$K$672,$K189,$M$21:$M$672)/SUMIF($K$21:$K$672,$K189,$L$21:$L$672)-1),"-",SUMIF($K$21:$K$672,$K189,$M$21:$M$672)/SUMIF($K$21:$K$672,$K189,$L$21:$L$672)-1)</f>
        <v>-0.10412074832930718</v>
      </c>
      <c r="R189" s="31">
        <f>IF(ISERROR(SUMIF($I$21:$I$672,$I189,$M$21:$M$672)/SUMIF($I$21:$I$672,$I189,$L$21:$L$672)-1),"-",SUMIF($I$21:$I$672,$I189,$M$21:$M$672)/SUMIF($I$21:$I$672,$I189,$L$21:$L$672)-1)</f>
        <v>-0.11601705237515225</v>
      </c>
      <c r="S189" s="46">
        <v>352</v>
      </c>
      <c r="T189" s="46">
        <v>343</v>
      </c>
      <c r="U189" s="46">
        <v>348</v>
      </c>
      <c r="V189" s="46">
        <v>360</v>
      </c>
      <c r="W189" s="46">
        <v>340</v>
      </c>
      <c r="X189" s="46">
        <v>339</v>
      </c>
      <c r="Y189" s="46">
        <v>337</v>
      </c>
      <c r="Z189" s="46">
        <v>322</v>
      </c>
      <c r="AA189" s="46">
        <v>312</v>
      </c>
      <c r="AB189" s="46">
        <v>304</v>
      </c>
      <c r="AC189" s="46">
        <v>301</v>
      </c>
      <c r="AD189" s="46">
        <v>300</v>
      </c>
      <c r="AE189" s="46">
        <v>301</v>
      </c>
      <c r="AF189" s="46">
        <v>298</v>
      </c>
      <c r="AG189" s="46">
        <v>295</v>
      </c>
      <c r="AH189" s="46">
        <v>294</v>
      </c>
      <c r="AI189" s="46">
        <v>293</v>
      </c>
      <c r="AJ189" s="46">
        <v>287</v>
      </c>
      <c r="AK189" s="46">
        <v>280</v>
      </c>
      <c r="AL189" s="46">
        <v>279</v>
      </c>
      <c r="AM189" s="46">
        <v>278</v>
      </c>
      <c r="AN189" s="46">
        <v>278</v>
      </c>
      <c r="AO189" s="46">
        <v>277</v>
      </c>
      <c r="AP189" s="46">
        <v>277</v>
      </c>
      <c r="AQ189" s="46">
        <v>279</v>
      </c>
      <c r="AR189" s="47">
        <v>279</v>
      </c>
      <c r="AS189" s="80">
        <f>IF(COUNTIF(B$20:B189,B189)=1,1,"-")</f>
        <v>1</v>
      </c>
      <c r="AT189" s="80" t="str">
        <f>IF(COUNTIF(J$20:J189,J189)=1,1,"-")</f>
        <v>-</v>
      </c>
      <c r="AU189" s="80" t="str">
        <f>IF(COUNTIF(K$20:K189,K189)=1,1,"-")</f>
        <v>-</v>
      </c>
      <c r="AV189" s="80" t="str">
        <f>IF(COUNTIF(I$20:I189,I189)=1,1,"-")</f>
        <v>-</v>
      </c>
      <c r="AW189" s="48" t="s">
        <v>241</v>
      </c>
      <c r="AZ189"/>
      <c r="BA189"/>
      <c r="BB189"/>
      <c r="BC189"/>
      <c r="BD189"/>
    </row>
    <row r="190" spans="1:56" ht="15.75" customHeight="1" x14ac:dyDescent="0.2">
      <c r="A190" s="93" t="s">
        <v>1798</v>
      </c>
      <c r="B190" s="95" t="s">
        <v>1897</v>
      </c>
      <c r="C190" s="94" t="s">
        <v>1898</v>
      </c>
      <c r="D190" s="94" t="s">
        <v>281</v>
      </c>
      <c r="E190" s="94" t="s">
        <v>129</v>
      </c>
      <c r="F190" s="94" t="s">
        <v>385</v>
      </c>
      <c r="G190" s="96" t="s">
        <v>839</v>
      </c>
      <c r="H190" s="96" t="s">
        <v>840</v>
      </c>
      <c r="I190" s="96" t="s">
        <v>172</v>
      </c>
      <c r="J190" s="96" t="s">
        <v>172</v>
      </c>
      <c r="K190" s="96" t="s">
        <v>385</v>
      </c>
      <c r="L190" s="65">
        <f>HLOOKUP(L$20,$S$18:$AW190,ROW($S190)-ROW($S$18)+1,FALSE)</f>
        <v>1602</v>
      </c>
      <c r="M190" s="65">
        <f>HLOOKUP(M$20,$S$18:$AW190,ROW($S190)-ROW($S$18)+1,FALSE)</f>
        <v>1373</v>
      </c>
      <c r="N190" s="66">
        <f t="shared" si="7"/>
        <v>-0.14294631710362049</v>
      </c>
      <c r="O190" s="31">
        <f>IF(ISERROR(SUMIF($B$21:$B$672,$B190,$M$21:$M$672)/SUMIF($B$21:$B$672,$B190,$L$21:$L$672)-1),"-",SUMIF($B$21:$B$672,$B190,$M$21:$M$672)/SUMIF($B$21:$B$672,$B190,$L$21:$L$672)-1)</f>
        <v>-0.1098229781325929</v>
      </c>
      <c r="P190" s="31">
        <f>IF(ISERROR(SUMIF($J$21:$J$672,$J190,$M$21:$M$672)/SUMIF($J$21:$J$672,$J190,$L$21:$L$672)-1),"-",SUMIF($J$21:$J$672,$J190,$M$21:$M$672)/SUMIF($J$21:$J$672,$J190,$L$21:$L$672)-1)</f>
        <v>-4.721549636803879E-2</v>
      </c>
      <c r="Q190" s="31">
        <f>IF(ISERROR(SUMIF($K$21:$K$672,$K190,$M$21:$M$672)/SUMIF($K$21:$K$672,$K190,$L$21:$L$672)-1),"-",SUMIF($K$21:$K$672,$K190,$M$21:$M$672)/SUMIF($K$21:$K$672,$K190,$L$21:$L$672)-1)</f>
        <v>-0.10412074832930718</v>
      </c>
      <c r="R190" s="31">
        <f>IF(ISERROR(SUMIF($I$21:$I$672,$I190,$M$21:$M$672)/SUMIF($I$21:$I$672,$I190,$L$21:$L$672)-1),"-",SUMIF($I$21:$I$672,$I190,$M$21:$M$672)/SUMIF($I$21:$I$672,$I190,$L$21:$L$672)-1)</f>
        <v>-4.721549636803879E-2</v>
      </c>
      <c r="S190" s="46">
        <v>1797</v>
      </c>
      <c r="T190" s="46">
        <v>1973</v>
      </c>
      <c r="U190" s="46">
        <v>1885</v>
      </c>
      <c r="V190" s="46">
        <v>1784</v>
      </c>
      <c r="W190" s="46">
        <v>1699</v>
      </c>
      <c r="X190" s="46">
        <v>1602</v>
      </c>
      <c r="Y190" s="46">
        <v>1475</v>
      </c>
      <c r="Z190" s="46">
        <v>1422</v>
      </c>
      <c r="AA190" s="46">
        <v>1409</v>
      </c>
      <c r="AB190" s="46">
        <v>1388</v>
      </c>
      <c r="AC190" s="46">
        <v>1373</v>
      </c>
      <c r="AD190" s="46">
        <v>1354</v>
      </c>
      <c r="AE190" s="46">
        <v>1344</v>
      </c>
      <c r="AF190" s="46">
        <v>1346</v>
      </c>
      <c r="AG190" s="46">
        <v>1344</v>
      </c>
      <c r="AH190" s="46">
        <v>1329</v>
      </c>
      <c r="AI190" s="46">
        <v>1322</v>
      </c>
      <c r="AJ190" s="46">
        <v>1304</v>
      </c>
      <c r="AK190" s="46">
        <v>1296</v>
      </c>
      <c r="AL190" s="46">
        <v>1287</v>
      </c>
      <c r="AM190" s="46">
        <v>1283</v>
      </c>
      <c r="AN190" s="46">
        <v>1297</v>
      </c>
      <c r="AO190" s="46">
        <v>1302</v>
      </c>
      <c r="AP190" s="46">
        <v>1313</v>
      </c>
      <c r="AQ190" s="46">
        <v>1321</v>
      </c>
      <c r="AR190" s="47">
        <v>1318</v>
      </c>
      <c r="AS190" s="80" t="str">
        <f>IF(COUNTIF(B$20:B190,B190)=1,1,"-")</f>
        <v>-</v>
      </c>
      <c r="AT190" s="80">
        <f>IF(COUNTIF(J$20:J190,J190)=1,1,"-")</f>
        <v>1</v>
      </c>
      <c r="AU190" s="80" t="str">
        <f>IF(COUNTIF(K$20:K190,K190)=1,1,"-")</f>
        <v>-</v>
      </c>
      <c r="AV190" s="80">
        <f>IF(COUNTIF(I$20:I190,I190)=1,1,"-")</f>
        <v>1</v>
      </c>
      <c r="AW190" s="48" t="s">
        <v>241</v>
      </c>
      <c r="AZ190"/>
      <c r="BA190"/>
      <c r="BB190"/>
      <c r="BC190"/>
      <c r="BD190"/>
    </row>
    <row r="191" spans="1:56" ht="15.75" customHeight="1" x14ac:dyDescent="0.2">
      <c r="A191" s="93" t="s">
        <v>1798</v>
      </c>
      <c r="B191" s="95" t="s">
        <v>1964</v>
      </c>
      <c r="C191" s="94" t="s">
        <v>1965</v>
      </c>
      <c r="D191" s="94" t="s">
        <v>47</v>
      </c>
      <c r="E191" s="94" t="s">
        <v>47</v>
      </c>
      <c r="F191" s="94" t="s">
        <v>389</v>
      </c>
      <c r="G191" s="96" t="s">
        <v>841</v>
      </c>
      <c r="H191" s="96" t="s">
        <v>842</v>
      </c>
      <c r="I191" s="96" t="s">
        <v>64</v>
      </c>
      <c r="J191" s="96" t="s">
        <v>64</v>
      </c>
      <c r="K191" s="96" t="s">
        <v>389</v>
      </c>
      <c r="L191" s="65">
        <f>HLOOKUP(L$20,$S$18:$AW191,ROW($S191)-ROW($S$18)+1,FALSE)</f>
        <v>935</v>
      </c>
      <c r="M191" s="65">
        <f>HLOOKUP(M$20,$S$18:$AW191,ROW($S191)-ROW($S$18)+1,FALSE)</f>
        <v>1048</v>
      </c>
      <c r="N191" s="66">
        <f t="shared" si="7"/>
        <v>0.12085561497326203</v>
      </c>
      <c r="O191" s="31">
        <f>IF(ISERROR(SUMIF($B$21:$B$672,$B191,$M$21:$M$672)/SUMIF($B$21:$B$672,$B191,$L$21:$L$672)-1),"-",SUMIF($B$21:$B$672,$B191,$M$21:$M$672)/SUMIF($B$21:$B$672,$B191,$L$21:$L$672)-1)</f>
        <v>-5.9081562714187852E-2</v>
      </c>
      <c r="P191" s="31">
        <f>IF(ISERROR(SUMIF($J$21:$J$672,$J191,$M$21:$M$672)/SUMIF($J$21:$J$672,$J191,$L$21:$L$672)-1),"-",SUMIF($J$21:$J$672,$J191,$M$21:$M$672)/SUMIF($J$21:$J$672,$J191,$L$21:$L$672)-1)</f>
        <v>-5.3069192393897735E-2</v>
      </c>
      <c r="Q191" s="31">
        <f>IF(ISERROR(SUMIF($K$21:$K$672,$K191,$M$21:$M$672)/SUMIF($K$21:$K$672,$K191,$L$21:$L$672)-1),"-",SUMIF($K$21:$K$672,$K191,$M$21:$M$672)/SUMIF($K$21:$K$672,$K191,$L$21:$L$672)-1)</f>
        <v>-7.8231982896267982E-2</v>
      </c>
      <c r="R191" s="31">
        <f>IF(ISERROR(SUMIF($I$21:$I$672,$I191,$M$21:$M$672)/SUMIF($I$21:$I$672,$I191,$L$21:$L$672)-1),"-",SUMIF($I$21:$I$672,$I191,$M$21:$M$672)/SUMIF($I$21:$I$672,$I191,$L$21:$L$672)-1)</f>
        <v>-5.3069192393897735E-2</v>
      </c>
      <c r="S191" s="46">
        <v>932</v>
      </c>
      <c r="T191" s="46">
        <v>857</v>
      </c>
      <c r="U191" s="46">
        <v>831</v>
      </c>
      <c r="V191" s="46">
        <v>859</v>
      </c>
      <c r="W191" s="46">
        <v>894</v>
      </c>
      <c r="X191" s="46">
        <v>935</v>
      </c>
      <c r="Y191" s="46">
        <v>974</v>
      </c>
      <c r="Z191" s="46">
        <v>1035</v>
      </c>
      <c r="AA191" s="46">
        <v>1056</v>
      </c>
      <c r="AB191" s="46">
        <v>1056</v>
      </c>
      <c r="AC191" s="46">
        <v>1048</v>
      </c>
      <c r="AD191" s="46">
        <v>1016</v>
      </c>
      <c r="AE191" s="46">
        <v>999</v>
      </c>
      <c r="AF191" s="46">
        <v>994</v>
      </c>
      <c r="AG191" s="46">
        <v>984</v>
      </c>
      <c r="AH191" s="46">
        <v>968</v>
      </c>
      <c r="AI191" s="46">
        <v>958</v>
      </c>
      <c r="AJ191" s="46">
        <v>949</v>
      </c>
      <c r="AK191" s="46">
        <v>948</v>
      </c>
      <c r="AL191" s="46">
        <v>944</v>
      </c>
      <c r="AM191" s="46">
        <v>946</v>
      </c>
      <c r="AN191" s="46">
        <v>954</v>
      </c>
      <c r="AO191" s="46">
        <v>964</v>
      </c>
      <c r="AP191" s="46">
        <v>976</v>
      </c>
      <c r="AQ191" s="46">
        <v>986</v>
      </c>
      <c r="AR191" s="47">
        <v>998</v>
      </c>
      <c r="AS191" s="80" t="str">
        <f>IF(COUNTIF(B$20:B191,B191)=1,1,"-")</f>
        <v>-</v>
      </c>
      <c r="AT191" s="80">
        <f>IF(COUNTIF(J$20:J191,J191)=1,1,"-")</f>
        <v>1</v>
      </c>
      <c r="AU191" s="80" t="str">
        <f>IF(COUNTIF(K$20:K191,K191)=1,1,"-")</f>
        <v>-</v>
      </c>
      <c r="AV191" s="80">
        <f>IF(COUNTIF(I$20:I191,I191)=1,1,"-")</f>
        <v>1</v>
      </c>
      <c r="AW191" s="48" t="s">
        <v>241</v>
      </c>
      <c r="AZ191"/>
      <c r="BA191"/>
      <c r="BB191"/>
      <c r="BC191"/>
      <c r="BD191"/>
    </row>
    <row r="192" spans="1:56" ht="15.75" customHeight="1" x14ac:dyDescent="0.2">
      <c r="A192" s="93" t="s">
        <v>1798</v>
      </c>
      <c r="B192" s="95" t="s">
        <v>2050</v>
      </c>
      <c r="C192" s="94" t="s">
        <v>2051</v>
      </c>
      <c r="D192" s="94" t="s">
        <v>23</v>
      </c>
      <c r="E192" s="94" t="s">
        <v>23</v>
      </c>
      <c r="F192" s="94" t="s">
        <v>391</v>
      </c>
      <c r="G192" s="96" t="s">
        <v>843</v>
      </c>
      <c r="H192" s="96" t="s">
        <v>844</v>
      </c>
      <c r="I192" s="96" t="s">
        <v>23</v>
      </c>
      <c r="J192" s="96" t="s">
        <v>23</v>
      </c>
      <c r="K192" s="96" t="s">
        <v>391</v>
      </c>
      <c r="L192" s="65">
        <f>HLOOKUP(L$20,$S$18:$AW192,ROW($S192)-ROW($S$18)+1,FALSE)</f>
        <v>1570</v>
      </c>
      <c r="M192" s="65">
        <f>HLOOKUP(M$20,$S$18:$AW192,ROW($S192)-ROW($S$18)+1,FALSE)</f>
        <v>1424</v>
      </c>
      <c r="N192" s="66">
        <f t="shared" si="7"/>
        <v>-9.2993630573248387E-2</v>
      </c>
      <c r="O192" s="31">
        <f>IF(ISERROR(SUMIF($B$21:$B$672,$B192,$M$21:$M$672)/SUMIF($B$21:$B$672,$B192,$L$21:$L$672)-1),"-",SUMIF($B$21:$B$672,$B192,$M$21:$M$672)/SUMIF($B$21:$B$672,$B192,$L$21:$L$672)-1)</f>
        <v>-9.2993630573248387E-2</v>
      </c>
      <c r="P192" s="31">
        <f>IF(ISERROR(SUMIF($J$21:$J$672,$J192,$M$21:$M$672)/SUMIF($J$21:$J$672,$J192,$L$21:$L$672)-1),"-",SUMIF($J$21:$J$672,$J192,$M$21:$M$672)/SUMIF($J$21:$J$672,$J192,$L$21:$L$672)-1)</f>
        <v>1.7005501076297502E-2</v>
      </c>
      <c r="Q192" s="31">
        <f>IF(ISERROR(SUMIF($K$21:$K$672,$K192,$M$21:$M$672)/SUMIF($K$21:$K$672,$K192,$L$21:$L$672)-1),"-",SUMIF($K$21:$K$672,$K192,$M$21:$M$672)/SUMIF($K$21:$K$672,$K192,$L$21:$L$672)-1)</f>
        <v>-3.0916047319583084E-2</v>
      </c>
      <c r="R192" s="31">
        <f>IF(ISERROR(SUMIF($I$21:$I$672,$I192,$M$21:$M$672)/SUMIF($I$21:$I$672,$I192,$L$21:$L$672)-1),"-",SUMIF($I$21:$I$672,$I192,$M$21:$M$672)/SUMIF($I$21:$I$672,$I192,$L$21:$L$672)-1)</f>
        <v>1.7005501076297502E-2</v>
      </c>
      <c r="S192" s="46">
        <v>1596</v>
      </c>
      <c r="T192" s="46">
        <v>1634</v>
      </c>
      <c r="U192" s="46">
        <v>1622</v>
      </c>
      <c r="V192" s="46">
        <v>1622</v>
      </c>
      <c r="W192" s="46">
        <v>1611</v>
      </c>
      <c r="X192" s="46">
        <v>1570</v>
      </c>
      <c r="Y192" s="46">
        <v>1555</v>
      </c>
      <c r="Z192" s="46">
        <v>1516</v>
      </c>
      <c r="AA192" s="46">
        <v>1473</v>
      </c>
      <c r="AB192" s="46">
        <v>1447</v>
      </c>
      <c r="AC192" s="46">
        <v>1424</v>
      </c>
      <c r="AD192" s="46">
        <v>1422</v>
      </c>
      <c r="AE192" s="46">
        <v>1428</v>
      </c>
      <c r="AF192" s="46">
        <v>1438</v>
      </c>
      <c r="AG192" s="46">
        <v>1437</v>
      </c>
      <c r="AH192" s="46">
        <v>1420</v>
      </c>
      <c r="AI192" s="46">
        <v>1418</v>
      </c>
      <c r="AJ192" s="46">
        <v>1412</v>
      </c>
      <c r="AK192" s="46">
        <v>1411</v>
      </c>
      <c r="AL192" s="46">
        <v>1419</v>
      </c>
      <c r="AM192" s="46">
        <v>1427</v>
      </c>
      <c r="AN192" s="46">
        <v>1448</v>
      </c>
      <c r="AO192" s="46">
        <v>1476</v>
      </c>
      <c r="AP192" s="46">
        <v>1498</v>
      </c>
      <c r="AQ192" s="46">
        <v>1532</v>
      </c>
      <c r="AR192" s="47">
        <v>1561</v>
      </c>
      <c r="AS192" s="80">
        <f>IF(COUNTIF(B$20:B192,B192)=1,1,"-")</f>
        <v>1</v>
      </c>
      <c r="AT192" s="80" t="str">
        <f>IF(COUNTIF(J$20:J192,J192)=1,1,"-")</f>
        <v>-</v>
      </c>
      <c r="AU192" s="80" t="str">
        <f>IF(COUNTIF(K$20:K192,K192)=1,1,"-")</f>
        <v>-</v>
      </c>
      <c r="AV192" s="80" t="str">
        <f>IF(COUNTIF(I$20:I192,I192)=1,1,"-")</f>
        <v>-</v>
      </c>
      <c r="AW192" s="48" t="s">
        <v>241</v>
      </c>
      <c r="AZ192"/>
      <c r="BA192"/>
      <c r="BB192"/>
      <c r="BC192"/>
      <c r="BD192"/>
    </row>
    <row r="193" spans="1:56" ht="15.75" customHeight="1" x14ac:dyDescent="0.2">
      <c r="A193" s="93" t="s">
        <v>1798</v>
      </c>
      <c r="B193" s="95" t="s">
        <v>2052</v>
      </c>
      <c r="C193" s="94" t="s">
        <v>2053</v>
      </c>
      <c r="D193" s="94" t="s">
        <v>38</v>
      </c>
      <c r="E193" s="94" t="s">
        <v>38</v>
      </c>
      <c r="F193" s="94" t="s">
        <v>391</v>
      </c>
      <c r="G193" s="96" t="s">
        <v>845</v>
      </c>
      <c r="H193" s="96" t="s">
        <v>846</v>
      </c>
      <c r="I193" s="96" t="s">
        <v>38</v>
      </c>
      <c r="J193" s="96" t="s">
        <v>38</v>
      </c>
      <c r="K193" s="96" t="s">
        <v>391</v>
      </c>
      <c r="L193" s="65">
        <f>HLOOKUP(L$20,$S$18:$AW193,ROW($S193)-ROW($S$18)+1,FALSE)</f>
        <v>2369</v>
      </c>
      <c r="M193" s="65">
        <f>HLOOKUP(M$20,$S$18:$AW193,ROW($S193)-ROW($S$18)+1,FALSE)</f>
        <v>2273</v>
      </c>
      <c r="N193" s="66">
        <f t="shared" si="7"/>
        <v>-4.0523427606585005E-2</v>
      </c>
      <c r="O193" s="31">
        <f>IF(ISERROR(SUMIF($B$21:$B$672,$B193,$M$21:$M$672)/SUMIF($B$21:$B$672,$B193,$L$21:$L$672)-1),"-",SUMIF($B$21:$B$672,$B193,$M$21:$M$672)/SUMIF($B$21:$B$672,$B193,$L$21:$L$672)-1)</f>
        <v>-4.0523427606585005E-2</v>
      </c>
      <c r="P193" s="31">
        <f>IF(ISERROR(SUMIF($J$21:$J$672,$J193,$M$21:$M$672)/SUMIF($J$21:$J$672,$J193,$L$21:$L$672)-1),"-",SUMIF($J$21:$J$672,$J193,$M$21:$M$672)/SUMIF($J$21:$J$672,$J193,$L$21:$L$672)-1)</f>
        <v>2.1293585307426977E-3</v>
      </c>
      <c r="Q193" s="31">
        <f>IF(ISERROR(SUMIF($K$21:$K$672,$K193,$M$21:$M$672)/SUMIF($K$21:$K$672,$K193,$L$21:$L$672)-1),"-",SUMIF($K$21:$K$672,$K193,$M$21:$M$672)/SUMIF($K$21:$K$672,$K193,$L$21:$L$672)-1)</f>
        <v>-3.0916047319583084E-2</v>
      </c>
      <c r="R193" s="31">
        <f>IF(ISERROR(SUMIF($I$21:$I$672,$I193,$M$21:$M$672)/SUMIF($I$21:$I$672,$I193,$L$21:$L$672)-1),"-",SUMIF($I$21:$I$672,$I193,$M$21:$M$672)/SUMIF($I$21:$I$672,$I193,$L$21:$L$672)-1)</f>
        <v>2.1293585307426977E-3</v>
      </c>
      <c r="S193" s="46">
        <v>2184</v>
      </c>
      <c r="T193" s="46">
        <v>2150</v>
      </c>
      <c r="U193" s="46">
        <v>2229</v>
      </c>
      <c r="V193" s="46">
        <v>2270</v>
      </c>
      <c r="W193" s="46">
        <v>2293</v>
      </c>
      <c r="X193" s="46">
        <v>2369</v>
      </c>
      <c r="Y193" s="46">
        <v>2374</v>
      </c>
      <c r="Z193" s="46">
        <v>2365</v>
      </c>
      <c r="AA193" s="46">
        <v>2343</v>
      </c>
      <c r="AB193" s="46">
        <v>2314</v>
      </c>
      <c r="AC193" s="46">
        <v>2273</v>
      </c>
      <c r="AD193" s="46">
        <v>2247</v>
      </c>
      <c r="AE193" s="46">
        <v>2251</v>
      </c>
      <c r="AF193" s="46">
        <v>2245</v>
      </c>
      <c r="AG193" s="46">
        <v>2222</v>
      </c>
      <c r="AH193" s="46">
        <v>2176</v>
      </c>
      <c r="AI193" s="46">
        <v>2136</v>
      </c>
      <c r="AJ193" s="46">
        <v>2091</v>
      </c>
      <c r="AK193" s="46">
        <v>2064</v>
      </c>
      <c r="AL193" s="46">
        <v>2071</v>
      </c>
      <c r="AM193" s="46">
        <v>2086</v>
      </c>
      <c r="AN193" s="46">
        <v>2106</v>
      </c>
      <c r="AO193" s="46">
        <v>2127</v>
      </c>
      <c r="AP193" s="46">
        <v>2143</v>
      </c>
      <c r="AQ193" s="46">
        <v>2161</v>
      </c>
      <c r="AR193" s="47">
        <v>2171</v>
      </c>
      <c r="AS193" s="80">
        <f>IF(COUNTIF(B$20:B193,B193)=1,1,"-")</f>
        <v>1</v>
      </c>
      <c r="AT193" s="80" t="str">
        <f>IF(COUNTIF(J$20:J193,J193)=1,1,"-")</f>
        <v>-</v>
      </c>
      <c r="AU193" s="80" t="str">
        <f>IF(COUNTIF(K$20:K193,K193)=1,1,"-")</f>
        <v>-</v>
      </c>
      <c r="AV193" s="80" t="str">
        <f>IF(COUNTIF(I$20:I193,I193)=1,1,"-")</f>
        <v>-</v>
      </c>
      <c r="AW193" s="48" t="s">
        <v>241</v>
      </c>
      <c r="AZ193"/>
      <c r="BA193"/>
      <c r="BB193"/>
      <c r="BC193"/>
      <c r="BD193"/>
    </row>
    <row r="194" spans="1:56" ht="15.75" customHeight="1" x14ac:dyDescent="0.2">
      <c r="A194" s="93" t="s">
        <v>1798</v>
      </c>
      <c r="B194" s="95" t="s">
        <v>2054</v>
      </c>
      <c r="C194" s="94" t="s">
        <v>2055</v>
      </c>
      <c r="D194" s="94" t="s">
        <v>124</v>
      </c>
      <c r="E194" s="94" t="s">
        <v>124</v>
      </c>
      <c r="F194" s="94" t="s">
        <v>393</v>
      </c>
      <c r="G194" s="96" t="s">
        <v>847</v>
      </c>
      <c r="H194" s="96" t="s">
        <v>848</v>
      </c>
      <c r="I194" s="96" t="s">
        <v>124</v>
      </c>
      <c r="J194" s="96" t="s">
        <v>124</v>
      </c>
      <c r="K194" s="96" t="s">
        <v>393</v>
      </c>
      <c r="L194" s="65">
        <f>HLOOKUP(L$20,$S$18:$AW194,ROW($S194)-ROW($S$18)+1,FALSE)</f>
        <v>3140</v>
      </c>
      <c r="M194" s="65">
        <f>HLOOKUP(M$20,$S$18:$AW194,ROW($S194)-ROW($S$18)+1,FALSE)</f>
        <v>2815</v>
      </c>
      <c r="N194" s="66">
        <f t="shared" si="7"/>
        <v>-0.10350318471337583</v>
      </c>
      <c r="O194" s="31">
        <f>IF(ISERROR(SUMIF($B$21:$B$672,$B194,$M$21:$M$672)/SUMIF($B$21:$B$672,$B194,$L$21:$L$672)-1),"-",SUMIF($B$21:$B$672,$B194,$M$21:$M$672)/SUMIF($B$21:$B$672,$B194,$L$21:$L$672)-1)</f>
        <v>-0.10350318471337583</v>
      </c>
      <c r="P194" s="31">
        <f>IF(ISERROR(SUMIF($J$21:$J$672,$J194,$M$21:$M$672)/SUMIF($J$21:$J$672,$J194,$L$21:$L$672)-1),"-",SUMIF($J$21:$J$672,$J194,$M$21:$M$672)/SUMIF($J$21:$J$672,$J194,$L$21:$L$672)-1)</f>
        <v>-9.658434051497633E-2</v>
      </c>
      <c r="Q194" s="31">
        <f>IF(ISERROR(SUMIF($K$21:$K$672,$K194,$M$21:$M$672)/SUMIF($K$21:$K$672,$K194,$L$21:$L$672)-1),"-",SUMIF($K$21:$K$672,$K194,$M$21:$M$672)/SUMIF($K$21:$K$672,$K194,$L$21:$L$672)-1)</f>
        <v>-9.0499240698557304E-2</v>
      </c>
      <c r="R194" s="31">
        <f>IF(ISERROR(SUMIF($I$21:$I$672,$I194,$M$21:$M$672)/SUMIF($I$21:$I$672,$I194,$L$21:$L$672)-1),"-",SUMIF($I$21:$I$672,$I194,$M$21:$M$672)/SUMIF($I$21:$I$672,$I194,$L$21:$L$672)-1)</f>
        <v>-9.658434051497633E-2</v>
      </c>
      <c r="S194" s="46">
        <v>2964</v>
      </c>
      <c r="T194" s="46">
        <v>3013</v>
      </c>
      <c r="U194" s="46">
        <v>3044</v>
      </c>
      <c r="V194" s="46">
        <v>3115</v>
      </c>
      <c r="W194" s="46">
        <v>3155</v>
      </c>
      <c r="X194" s="46">
        <v>3140</v>
      </c>
      <c r="Y194" s="46">
        <v>3071</v>
      </c>
      <c r="Z194" s="46">
        <v>2967</v>
      </c>
      <c r="AA194" s="46">
        <v>2891</v>
      </c>
      <c r="AB194" s="46">
        <v>2839</v>
      </c>
      <c r="AC194" s="46">
        <v>2815</v>
      </c>
      <c r="AD194" s="46">
        <v>2792</v>
      </c>
      <c r="AE194" s="46">
        <v>2780</v>
      </c>
      <c r="AF194" s="46">
        <v>2785</v>
      </c>
      <c r="AG194" s="46">
        <v>2761</v>
      </c>
      <c r="AH194" s="46">
        <v>2701</v>
      </c>
      <c r="AI194" s="46">
        <v>2658</v>
      </c>
      <c r="AJ194" s="46">
        <v>2627</v>
      </c>
      <c r="AK194" s="46">
        <v>2597</v>
      </c>
      <c r="AL194" s="46">
        <v>2574</v>
      </c>
      <c r="AM194" s="46">
        <v>2576</v>
      </c>
      <c r="AN194" s="46">
        <v>2617</v>
      </c>
      <c r="AO194" s="46">
        <v>2634</v>
      </c>
      <c r="AP194" s="46">
        <v>2669</v>
      </c>
      <c r="AQ194" s="46">
        <v>2696</v>
      </c>
      <c r="AR194" s="47">
        <v>2733</v>
      </c>
      <c r="AS194" s="80">
        <f>IF(COUNTIF(B$20:B194,B194)=1,1,"-")</f>
        <v>1</v>
      </c>
      <c r="AT194" s="80">
        <f>IF(COUNTIF(J$20:J194,J194)=1,1,"-")</f>
        <v>1</v>
      </c>
      <c r="AU194" s="80" t="str">
        <f>IF(COUNTIF(K$20:K194,K194)=1,1,"-")</f>
        <v>-</v>
      </c>
      <c r="AV194" s="80">
        <f>IF(COUNTIF(I$20:I194,I194)=1,1,"-")</f>
        <v>1</v>
      </c>
      <c r="AW194" s="48" t="s">
        <v>241</v>
      </c>
      <c r="AZ194"/>
      <c r="BA194"/>
      <c r="BB194"/>
      <c r="BC194"/>
      <c r="BD194"/>
    </row>
    <row r="195" spans="1:56" ht="15.75" customHeight="1" x14ac:dyDescent="0.2">
      <c r="A195" s="93" t="s">
        <v>1798</v>
      </c>
      <c r="B195" s="95" t="s">
        <v>2056</v>
      </c>
      <c r="C195" s="94" t="s">
        <v>2057</v>
      </c>
      <c r="D195" s="94" t="s">
        <v>50</v>
      </c>
      <c r="E195" s="94" t="s">
        <v>50</v>
      </c>
      <c r="F195" s="94" t="s">
        <v>389</v>
      </c>
      <c r="G195" s="96" t="s">
        <v>849</v>
      </c>
      <c r="H195" s="96" t="s">
        <v>850</v>
      </c>
      <c r="I195" s="96" t="s">
        <v>50</v>
      </c>
      <c r="J195" s="96" t="s">
        <v>50</v>
      </c>
      <c r="K195" s="96" t="s">
        <v>389</v>
      </c>
      <c r="L195" s="65">
        <f>HLOOKUP(L$20,$S$18:$AW195,ROW($S195)-ROW($S$18)+1,FALSE)</f>
        <v>2231</v>
      </c>
      <c r="M195" s="65">
        <f>HLOOKUP(M$20,$S$18:$AW195,ROW($S195)-ROW($S$18)+1,FALSE)</f>
        <v>2070</v>
      </c>
      <c r="N195" s="66">
        <f t="shared" si="7"/>
        <v>-7.2164948453608213E-2</v>
      </c>
      <c r="O195" s="31">
        <f>IF(ISERROR(SUMIF($B$21:$B$672,$B195,$M$21:$M$672)/SUMIF($B$21:$B$672,$B195,$L$21:$L$672)-1),"-",SUMIF($B$21:$B$672,$B195,$M$21:$M$672)/SUMIF($B$21:$B$672,$B195,$L$21:$L$672)-1)</f>
        <v>-7.2164948453608213E-2</v>
      </c>
      <c r="P195" s="31">
        <f>IF(ISERROR(SUMIF($J$21:$J$672,$J195,$M$21:$M$672)/SUMIF($J$21:$J$672,$J195,$L$21:$L$672)-1),"-",SUMIF($J$21:$J$672,$J195,$M$21:$M$672)/SUMIF($J$21:$J$672,$J195,$L$21:$L$672)-1)</f>
        <v>-7.2164948453608213E-2</v>
      </c>
      <c r="Q195" s="31">
        <f>IF(ISERROR(SUMIF($K$21:$K$672,$K195,$M$21:$M$672)/SUMIF($K$21:$K$672,$K195,$L$21:$L$672)-1),"-",SUMIF($K$21:$K$672,$K195,$M$21:$M$672)/SUMIF($K$21:$K$672,$K195,$L$21:$L$672)-1)</f>
        <v>-7.8231982896267982E-2</v>
      </c>
      <c r="R195" s="31">
        <f>IF(ISERROR(SUMIF($I$21:$I$672,$I195,$M$21:$M$672)/SUMIF($I$21:$I$672,$I195,$L$21:$L$672)-1),"-",SUMIF($I$21:$I$672,$I195,$M$21:$M$672)/SUMIF($I$21:$I$672,$I195,$L$21:$L$672)-1)</f>
        <v>-7.2164948453608213E-2</v>
      </c>
      <c r="S195" s="46">
        <v>2388</v>
      </c>
      <c r="T195" s="46">
        <v>2353</v>
      </c>
      <c r="U195" s="46">
        <v>2348</v>
      </c>
      <c r="V195" s="46">
        <v>2293</v>
      </c>
      <c r="W195" s="46">
        <v>2251</v>
      </c>
      <c r="X195" s="46">
        <v>2231</v>
      </c>
      <c r="Y195" s="46">
        <v>2169</v>
      </c>
      <c r="Z195" s="46">
        <v>2179</v>
      </c>
      <c r="AA195" s="46">
        <v>2172</v>
      </c>
      <c r="AB195" s="46">
        <v>2100</v>
      </c>
      <c r="AC195" s="46">
        <v>2070</v>
      </c>
      <c r="AD195" s="46">
        <v>2027</v>
      </c>
      <c r="AE195" s="46">
        <v>1993</v>
      </c>
      <c r="AF195" s="46">
        <v>2002</v>
      </c>
      <c r="AG195" s="46">
        <v>1989</v>
      </c>
      <c r="AH195" s="46">
        <v>1981</v>
      </c>
      <c r="AI195" s="46">
        <v>1988</v>
      </c>
      <c r="AJ195" s="46">
        <v>1984</v>
      </c>
      <c r="AK195" s="46">
        <v>1979</v>
      </c>
      <c r="AL195" s="46">
        <v>1976</v>
      </c>
      <c r="AM195" s="46">
        <v>1986</v>
      </c>
      <c r="AN195" s="46">
        <v>2010</v>
      </c>
      <c r="AO195" s="46">
        <v>2036</v>
      </c>
      <c r="AP195" s="46">
        <v>2082</v>
      </c>
      <c r="AQ195" s="46">
        <v>2106</v>
      </c>
      <c r="AR195" s="47">
        <v>2127</v>
      </c>
      <c r="AS195" s="80">
        <f>IF(COUNTIF(B$20:B195,B195)=1,1,"-")</f>
        <v>1</v>
      </c>
      <c r="AT195" s="80">
        <f>IF(COUNTIF(J$20:J195,J195)=1,1,"-")</f>
        <v>1</v>
      </c>
      <c r="AU195" s="80" t="str">
        <f>IF(COUNTIF(K$20:K195,K195)=1,1,"-")</f>
        <v>-</v>
      </c>
      <c r="AV195" s="80">
        <f>IF(COUNTIF(I$20:I195,I195)=1,1,"-")</f>
        <v>1</v>
      </c>
      <c r="AW195" s="48" t="s">
        <v>241</v>
      </c>
      <c r="AZ195"/>
      <c r="BA195"/>
      <c r="BB195"/>
      <c r="BC195"/>
      <c r="BD195"/>
    </row>
    <row r="196" spans="1:56" ht="15.75" customHeight="1" x14ac:dyDescent="0.2">
      <c r="A196" s="93" t="s">
        <v>1798</v>
      </c>
      <c r="B196" s="95" t="s">
        <v>2058</v>
      </c>
      <c r="C196" s="94" t="s">
        <v>2059</v>
      </c>
      <c r="D196" s="94" t="s">
        <v>52</v>
      </c>
      <c r="E196" s="94" t="s">
        <v>52</v>
      </c>
      <c r="F196" s="94" t="s">
        <v>388</v>
      </c>
      <c r="G196" s="96" t="s">
        <v>851</v>
      </c>
      <c r="H196" s="96" t="s">
        <v>852</v>
      </c>
      <c r="I196" s="96" t="s">
        <v>52</v>
      </c>
      <c r="J196" s="96" t="s">
        <v>52</v>
      </c>
      <c r="K196" s="96" t="s">
        <v>388</v>
      </c>
      <c r="L196" s="65">
        <f>HLOOKUP(L$20,$S$18:$AW196,ROW($S196)-ROW($S$18)+1,FALSE)</f>
        <v>144</v>
      </c>
      <c r="M196" s="65">
        <f>HLOOKUP(M$20,$S$18:$AW196,ROW($S196)-ROW($S$18)+1,FALSE)</f>
        <v>105</v>
      </c>
      <c r="N196" s="66">
        <f t="shared" si="7"/>
        <v>-0.27083333333333337</v>
      </c>
      <c r="O196" s="31">
        <f>IF(ISERROR(SUMIF($B$21:$B$672,$B196,$M$21:$M$672)/SUMIF($B$21:$B$672,$B196,$L$21:$L$672)-1),"-",SUMIF($B$21:$B$672,$B196,$M$21:$M$672)/SUMIF($B$21:$B$672,$B196,$L$21:$L$672)-1)</f>
        <v>-0.27083333333333337</v>
      </c>
      <c r="P196" s="31">
        <f>IF(ISERROR(SUMIF($J$21:$J$672,$J196,$M$21:$M$672)/SUMIF($J$21:$J$672,$J196,$L$21:$L$672)-1),"-",SUMIF($J$21:$J$672,$J196,$M$21:$M$672)/SUMIF($J$21:$J$672,$J196,$L$21:$L$672)-1)</f>
        <v>-7.8745988644779108E-2</v>
      </c>
      <c r="Q196" s="31">
        <f>IF(ISERROR(SUMIF($K$21:$K$672,$K196,$M$21:$M$672)/SUMIF($K$21:$K$672,$K196,$L$21:$L$672)-1),"-",SUMIF($K$21:$K$672,$K196,$M$21:$M$672)/SUMIF($K$21:$K$672,$K196,$L$21:$L$672)-1)</f>
        <v>-5.3599033502643612E-2</v>
      </c>
      <c r="R196" s="31">
        <f>IF(ISERROR(SUMIF($I$21:$I$672,$I196,$M$21:$M$672)/SUMIF($I$21:$I$672,$I196,$L$21:$L$672)-1),"-",SUMIF($I$21:$I$672,$I196,$M$21:$M$672)/SUMIF($I$21:$I$672,$I196,$L$21:$L$672)-1)</f>
        <v>-7.8745988644779108E-2</v>
      </c>
      <c r="S196" s="46">
        <v>150</v>
      </c>
      <c r="T196" s="46">
        <v>137</v>
      </c>
      <c r="U196" s="46">
        <v>131</v>
      </c>
      <c r="V196" s="46">
        <v>143</v>
      </c>
      <c r="W196" s="46">
        <v>155</v>
      </c>
      <c r="X196" s="46">
        <v>144</v>
      </c>
      <c r="Y196" s="46">
        <v>130</v>
      </c>
      <c r="Z196" s="46">
        <v>122</v>
      </c>
      <c r="AA196" s="46">
        <v>116</v>
      </c>
      <c r="AB196" s="46">
        <v>110</v>
      </c>
      <c r="AC196" s="46">
        <v>105</v>
      </c>
      <c r="AD196" s="46">
        <v>102</v>
      </c>
      <c r="AE196" s="46">
        <v>99</v>
      </c>
      <c r="AF196" s="46">
        <v>97</v>
      </c>
      <c r="AG196" s="46">
        <v>95</v>
      </c>
      <c r="AH196" s="46">
        <v>93</v>
      </c>
      <c r="AI196" s="46">
        <v>91</v>
      </c>
      <c r="AJ196" s="46">
        <v>90</v>
      </c>
      <c r="AK196" s="46">
        <v>89</v>
      </c>
      <c r="AL196" s="46">
        <v>88</v>
      </c>
      <c r="AM196" s="46">
        <v>89</v>
      </c>
      <c r="AN196" s="46">
        <v>89</v>
      </c>
      <c r="AO196" s="46">
        <v>90</v>
      </c>
      <c r="AP196" s="46">
        <v>90</v>
      </c>
      <c r="AQ196" s="46">
        <v>91</v>
      </c>
      <c r="AR196" s="47">
        <v>91</v>
      </c>
      <c r="AS196" s="80">
        <f>IF(COUNTIF(B$20:B196,B196)=1,1,"-")</f>
        <v>1</v>
      </c>
      <c r="AT196" s="80" t="str">
        <f>IF(COUNTIF(J$20:J196,J196)=1,1,"-")</f>
        <v>-</v>
      </c>
      <c r="AU196" s="80" t="str">
        <f>IF(COUNTIF(K$20:K196,K196)=1,1,"-")</f>
        <v>-</v>
      </c>
      <c r="AV196" s="80" t="str">
        <f>IF(COUNTIF(I$20:I196,I196)=1,1,"-")</f>
        <v>-</v>
      </c>
      <c r="AW196" s="48" t="s">
        <v>241</v>
      </c>
      <c r="AZ196"/>
      <c r="BA196"/>
      <c r="BB196"/>
      <c r="BC196"/>
      <c r="BD196"/>
    </row>
    <row r="197" spans="1:56" ht="15.75" customHeight="1" x14ac:dyDescent="0.2">
      <c r="A197" s="93" t="s">
        <v>1798</v>
      </c>
      <c r="B197" s="95" t="s">
        <v>1843</v>
      </c>
      <c r="C197" s="94" t="s">
        <v>1844</v>
      </c>
      <c r="D197" s="94" t="s">
        <v>86</v>
      </c>
      <c r="E197" s="94" t="s">
        <v>86</v>
      </c>
      <c r="F197" s="94" t="s">
        <v>395</v>
      </c>
      <c r="G197" s="96" t="s">
        <v>853</v>
      </c>
      <c r="H197" s="96" t="s">
        <v>854</v>
      </c>
      <c r="I197" s="96" t="s">
        <v>375</v>
      </c>
      <c r="J197" s="96" t="s">
        <v>87</v>
      </c>
      <c r="K197" s="96" t="s">
        <v>395</v>
      </c>
      <c r="L197" s="65">
        <f>HLOOKUP(L$20,$S$18:$AW197,ROW($S197)-ROW($S$18)+1,FALSE)</f>
        <v>1577</v>
      </c>
      <c r="M197" s="65">
        <f>HLOOKUP(M$20,$S$18:$AW197,ROW($S197)-ROW($S$18)+1,FALSE)</f>
        <v>1752</v>
      </c>
      <c r="N197" s="66">
        <f t="shared" si="7"/>
        <v>0.11097019657577678</v>
      </c>
      <c r="O197" s="31">
        <f>IF(ISERROR(SUMIF($B$21:$B$672,$B197,$M$21:$M$672)/SUMIF($B$21:$B$672,$B197,$L$21:$L$672)-1),"-",SUMIF($B$21:$B$672,$B197,$M$21:$M$672)/SUMIF($B$21:$B$672,$B197,$L$21:$L$672)-1)</f>
        <v>4.2777117637073481E-2</v>
      </c>
      <c r="P197" s="31">
        <f>IF(ISERROR(SUMIF($J$21:$J$672,$J197,$M$21:$M$672)/SUMIF($J$21:$J$672,$J197,$L$21:$L$672)-1),"-",SUMIF($J$21:$J$672,$J197,$M$21:$M$672)/SUMIF($J$21:$J$672,$J197,$L$21:$L$672)-1)</f>
        <v>1.4719848053181384E-2</v>
      </c>
      <c r="Q197" s="31">
        <f>IF(ISERROR(SUMIF($K$21:$K$672,$K197,$M$21:$M$672)/SUMIF($K$21:$K$672,$K197,$L$21:$L$672)-1),"-",SUMIF($K$21:$K$672,$K197,$M$21:$M$672)/SUMIF($K$21:$K$672,$K197,$L$21:$L$672)-1)</f>
        <v>-1.9312825455785054E-2</v>
      </c>
      <c r="R197" s="31">
        <f>IF(ISERROR(SUMIF($I$21:$I$672,$I197,$M$21:$M$672)/SUMIF($I$21:$I$672,$I197,$L$21:$L$672)-1),"-",SUMIF($I$21:$I$672,$I197,$M$21:$M$672)/SUMIF($I$21:$I$672,$I197,$L$21:$L$672)-1)</f>
        <v>8.2548227904890137E-2</v>
      </c>
      <c r="S197" s="46">
        <v>1260</v>
      </c>
      <c r="T197" s="46">
        <v>1323</v>
      </c>
      <c r="U197" s="46">
        <v>1355</v>
      </c>
      <c r="V197" s="46">
        <v>1442</v>
      </c>
      <c r="W197" s="46">
        <v>1469</v>
      </c>
      <c r="X197" s="46">
        <v>1577</v>
      </c>
      <c r="Y197" s="46">
        <v>1635</v>
      </c>
      <c r="Z197" s="46">
        <v>1695</v>
      </c>
      <c r="AA197" s="46">
        <v>1737</v>
      </c>
      <c r="AB197" s="46">
        <v>1746</v>
      </c>
      <c r="AC197" s="46">
        <v>1752</v>
      </c>
      <c r="AD197" s="46">
        <v>1803</v>
      </c>
      <c r="AE197" s="46">
        <v>1840</v>
      </c>
      <c r="AF197" s="46">
        <v>1866</v>
      </c>
      <c r="AG197" s="46">
        <v>1886</v>
      </c>
      <c r="AH197" s="46">
        <v>1891</v>
      </c>
      <c r="AI197" s="46">
        <v>1911</v>
      </c>
      <c r="AJ197" s="46">
        <v>1903</v>
      </c>
      <c r="AK197" s="46">
        <v>1895</v>
      </c>
      <c r="AL197" s="46">
        <v>1879</v>
      </c>
      <c r="AM197" s="46">
        <v>1905</v>
      </c>
      <c r="AN197" s="46">
        <v>1917</v>
      </c>
      <c r="AO197" s="46">
        <v>1963</v>
      </c>
      <c r="AP197" s="46">
        <v>1993</v>
      </c>
      <c r="AQ197" s="46">
        <v>2033</v>
      </c>
      <c r="AR197" s="47">
        <v>2082</v>
      </c>
      <c r="AS197" s="80" t="str">
        <f>IF(COUNTIF(B$20:B197,B197)=1,1,"-")</f>
        <v>-</v>
      </c>
      <c r="AT197" s="80">
        <f>IF(COUNTIF(J$20:J197,J197)=1,1,"-")</f>
        <v>1</v>
      </c>
      <c r="AU197" s="80" t="str">
        <f>IF(COUNTIF(K$20:K197,K197)=1,1,"-")</f>
        <v>-</v>
      </c>
      <c r="AV197" s="80">
        <f>IF(COUNTIF(I$20:I197,I197)=1,1,"-")</f>
        <v>1</v>
      </c>
      <c r="AW197" s="48" t="s">
        <v>241</v>
      </c>
      <c r="AZ197"/>
      <c r="BA197"/>
      <c r="BB197"/>
      <c r="BC197"/>
      <c r="BD197"/>
    </row>
    <row r="198" spans="1:56" ht="15.75" customHeight="1" x14ac:dyDescent="0.2">
      <c r="A198" s="93" t="s">
        <v>1798</v>
      </c>
      <c r="B198" s="95" t="s">
        <v>2060</v>
      </c>
      <c r="C198" s="94" t="s">
        <v>2061</v>
      </c>
      <c r="D198" s="94" t="s">
        <v>315</v>
      </c>
      <c r="E198" s="94" t="s">
        <v>237</v>
      </c>
      <c r="F198" s="94" t="s">
        <v>384</v>
      </c>
      <c r="G198" s="96" t="s">
        <v>855</v>
      </c>
      <c r="H198" s="96" t="s">
        <v>856</v>
      </c>
      <c r="I198" s="96" t="s">
        <v>315</v>
      </c>
      <c r="J198" s="96" t="s">
        <v>237</v>
      </c>
      <c r="K198" s="96" t="s">
        <v>384</v>
      </c>
      <c r="L198" s="65">
        <f>HLOOKUP(L$20,$S$18:$AW198,ROW($S198)-ROW($S$18)+1,FALSE)</f>
        <v>1527</v>
      </c>
      <c r="M198" s="65">
        <f>HLOOKUP(M$20,$S$18:$AW198,ROW($S198)-ROW($S$18)+1,FALSE)</f>
        <v>1392</v>
      </c>
      <c r="N198" s="66">
        <f t="shared" si="7"/>
        <v>-8.8408644400785885E-2</v>
      </c>
      <c r="O198" s="31">
        <f>IF(ISERROR(SUMIF($B$21:$B$672,$B198,$M$21:$M$672)/SUMIF($B$21:$B$672,$B198,$L$21:$L$672)-1),"-",SUMIF($B$21:$B$672,$B198,$M$21:$M$672)/SUMIF($B$21:$B$672,$B198,$L$21:$L$672)-1)</f>
        <v>-8.8408644400785885E-2</v>
      </c>
      <c r="P198" s="31">
        <f>IF(ISERROR(SUMIF($J$21:$J$672,$J198,$M$21:$M$672)/SUMIF($J$21:$J$672,$J198,$L$21:$L$672)-1),"-",SUMIF($J$21:$J$672,$J198,$M$21:$M$672)/SUMIF($J$21:$J$672,$J198,$L$21:$L$672)-1)</f>
        <v>-5.3333333333333344E-2</v>
      </c>
      <c r="Q198" s="31">
        <f>IF(ISERROR(SUMIF($K$21:$K$672,$K198,$M$21:$M$672)/SUMIF($K$21:$K$672,$K198,$L$21:$L$672)-1),"-",SUMIF($K$21:$K$672,$K198,$M$21:$M$672)/SUMIF($K$21:$K$672,$K198,$L$21:$L$672)-1)</f>
        <v>-2.2365450582957913E-2</v>
      </c>
      <c r="R198" s="31">
        <f>IF(ISERROR(SUMIF($I$21:$I$672,$I198,$M$21:$M$672)/SUMIF($I$21:$I$672,$I198,$L$21:$L$672)-1),"-",SUMIF($I$21:$I$672,$I198,$M$21:$M$672)/SUMIF($I$21:$I$672,$I198,$L$21:$L$672)-1)</f>
        <v>-5.3333333333333344E-2</v>
      </c>
      <c r="S198" s="46">
        <v>1491</v>
      </c>
      <c r="T198" s="46">
        <v>1534</v>
      </c>
      <c r="U198" s="46">
        <v>1539</v>
      </c>
      <c r="V198" s="46">
        <v>1534</v>
      </c>
      <c r="W198" s="46">
        <v>1525</v>
      </c>
      <c r="X198" s="46">
        <v>1527</v>
      </c>
      <c r="Y198" s="46">
        <v>1503</v>
      </c>
      <c r="Z198" s="46">
        <v>1480</v>
      </c>
      <c r="AA198" s="46">
        <v>1450</v>
      </c>
      <c r="AB198" s="46">
        <v>1423</v>
      </c>
      <c r="AC198" s="46">
        <v>1392</v>
      </c>
      <c r="AD198" s="46">
        <v>1360</v>
      </c>
      <c r="AE198" s="46">
        <v>1328</v>
      </c>
      <c r="AF198" s="46">
        <v>1307</v>
      </c>
      <c r="AG198" s="46">
        <v>1282</v>
      </c>
      <c r="AH198" s="46">
        <v>1248</v>
      </c>
      <c r="AI198" s="46">
        <v>1222</v>
      </c>
      <c r="AJ198" s="46">
        <v>1196</v>
      </c>
      <c r="AK198" s="46">
        <v>1176</v>
      </c>
      <c r="AL198" s="46">
        <v>1166</v>
      </c>
      <c r="AM198" s="46">
        <v>1163</v>
      </c>
      <c r="AN198" s="46">
        <v>1155</v>
      </c>
      <c r="AO198" s="46">
        <v>1158</v>
      </c>
      <c r="AP198" s="46">
        <v>1158</v>
      </c>
      <c r="AQ198" s="46">
        <v>1157</v>
      </c>
      <c r="AR198" s="47">
        <v>1161</v>
      </c>
      <c r="AS198" s="80">
        <f>IF(COUNTIF(B$20:B198,B198)=1,1,"-")</f>
        <v>1</v>
      </c>
      <c r="AT198" s="80" t="str">
        <f>IF(COUNTIF(J$20:J198,J198)=1,1,"-")</f>
        <v>-</v>
      </c>
      <c r="AU198" s="80" t="str">
        <f>IF(COUNTIF(K$20:K198,K198)=1,1,"-")</f>
        <v>-</v>
      </c>
      <c r="AV198" s="80" t="str">
        <f>IF(COUNTIF(I$20:I198,I198)=1,1,"-")</f>
        <v>-</v>
      </c>
      <c r="AW198" s="48" t="s">
        <v>241</v>
      </c>
      <c r="AZ198"/>
      <c r="BA198"/>
      <c r="BB198"/>
      <c r="BC198"/>
      <c r="BD198"/>
    </row>
    <row r="199" spans="1:56" ht="15.75" customHeight="1" x14ac:dyDescent="0.2">
      <c r="A199" s="93" t="s">
        <v>1798</v>
      </c>
      <c r="B199" s="95" t="s">
        <v>2062</v>
      </c>
      <c r="C199" s="94" t="s">
        <v>2063</v>
      </c>
      <c r="D199" s="94" t="s">
        <v>13</v>
      </c>
      <c r="E199" s="94" t="s">
        <v>13</v>
      </c>
      <c r="F199" s="94" t="s">
        <v>386</v>
      </c>
      <c r="G199" s="96" t="s">
        <v>857</v>
      </c>
      <c r="H199" s="96" t="s">
        <v>858</v>
      </c>
      <c r="I199" s="96" t="s">
        <v>13</v>
      </c>
      <c r="J199" s="96" t="s">
        <v>13</v>
      </c>
      <c r="K199" s="96" t="s">
        <v>386</v>
      </c>
      <c r="L199" s="65">
        <f>HLOOKUP(L$20,$S$18:$AW199,ROW($S199)-ROW($S$18)+1,FALSE)</f>
        <v>2195</v>
      </c>
      <c r="M199" s="65">
        <f>HLOOKUP(M$20,$S$18:$AW199,ROW($S199)-ROW($S$18)+1,FALSE)</f>
        <v>1812</v>
      </c>
      <c r="N199" s="66">
        <f t="shared" si="7"/>
        <v>-0.17448747152619593</v>
      </c>
      <c r="O199" s="31">
        <f>IF(ISERROR(SUMIF($B$21:$B$672,$B199,$M$21:$M$672)/SUMIF($B$21:$B$672,$B199,$L$21:$L$672)-1),"-",SUMIF($B$21:$B$672,$B199,$M$21:$M$672)/SUMIF($B$21:$B$672,$B199,$L$21:$L$672)-1)</f>
        <v>-7.1302945918217842E-2</v>
      </c>
      <c r="P199" s="31">
        <f>IF(ISERROR(SUMIF($J$21:$J$672,$J199,$M$21:$M$672)/SUMIF($J$21:$J$672,$J199,$L$21:$L$672)-1),"-",SUMIF($J$21:$J$672,$J199,$M$21:$M$672)/SUMIF($J$21:$J$672,$J199,$L$21:$L$672)-1)</f>
        <v>-0.17448747152619593</v>
      </c>
      <c r="Q199" s="31">
        <f>IF(ISERROR(SUMIF($K$21:$K$672,$K199,$M$21:$M$672)/SUMIF($K$21:$K$672,$K199,$L$21:$L$672)-1),"-",SUMIF($K$21:$K$672,$K199,$M$21:$M$672)/SUMIF($K$21:$K$672,$K199,$L$21:$L$672)-1)</f>
        <v>-6.9526650567419579E-2</v>
      </c>
      <c r="R199" s="31">
        <f>IF(ISERROR(SUMIF($I$21:$I$672,$I199,$M$21:$M$672)/SUMIF($I$21:$I$672,$I199,$L$21:$L$672)-1),"-",SUMIF($I$21:$I$672,$I199,$M$21:$M$672)/SUMIF($I$21:$I$672,$I199,$L$21:$L$672)-1)</f>
        <v>-0.17448747152619593</v>
      </c>
      <c r="S199" s="46">
        <v>2450</v>
      </c>
      <c r="T199" s="46">
        <v>2435</v>
      </c>
      <c r="U199" s="46">
        <v>2429</v>
      </c>
      <c r="V199" s="46">
        <v>2344</v>
      </c>
      <c r="W199" s="46">
        <v>2242</v>
      </c>
      <c r="X199" s="46">
        <v>2195</v>
      </c>
      <c r="Y199" s="46">
        <v>2121</v>
      </c>
      <c r="Z199" s="46">
        <v>2024</v>
      </c>
      <c r="AA199" s="46">
        <v>1960</v>
      </c>
      <c r="AB199" s="46">
        <v>1875</v>
      </c>
      <c r="AC199" s="46">
        <v>1812</v>
      </c>
      <c r="AD199" s="46">
        <v>1743</v>
      </c>
      <c r="AE199" s="46">
        <v>1688</v>
      </c>
      <c r="AF199" s="46">
        <v>1669</v>
      </c>
      <c r="AG199" s="46">
        <v>1632</v>
      </c>
      <c r="AH199" s="46">
        <v>1598</v>
      </c>
      <c r="AI199" s="46">
        <v>1559</v>
      </c>
      <c r="AJ199" s="46">
        <v>1529</v>
      </c>
      <c r="AK199" s="46">
        <v>1510</v>
      </c>
      <c r="AL199" s="46">
        <v>1492</v>
      </c>
      <c r="AM199" s="46">
        <v>1503</v>
      </c>
      <c r="AN199" s="46">
        <v>1522</v>
      </c>
      <c r="AO199" s="46">
        <v>1546</v>
      </c>
      <c r="AP199" s="46">
        <v>1577</v>
      </c>
      <c r="AQ199" s="46">
        <v>1625</v>
      </c>
      <c r="AR199" s="47">
        <v>1650</v>
      </c>
      <c r="AS199" s="80">
        <f>IF(COUNTIF(B$20:B199,B199)=1,1,"-")</f>
        <v>1</v>
      </c>
      <c r="AT199" s="80">
        <f>IF(COUNTIF(J$20:J199,J199)=1,1,"-")</f>
        <v>1</v>
      </c>
      <c r="AU199" s="80" t="str">
        <f>IF(COUNTIF(K$20:K199,K199)=1,1,"-")</f>
        <v>-</v>
      </c>
      <c r="AV199" s="80">
        <f>IF(COUNTIF(I$20:I199,I199)=1,1,"-")</f>
        <v>1</v>
      </c>
      <c r="AW199" s="48" t="s">
        <v>241</v>
      </c>
      <c r="AZ199"/>
      <c r="BA199"/>
      <c r="BB199"/>
      <c r="BC199"/>
      <c r="BD199"/>
    </row>
    <row r="200" spans="1:56" ht="15.75" customHeight="1" x14ac:dyDescent="0.2">
      <c r="A200" s="93" t="s">
        <v>1798</v>
      </c>
      <c r="B200" s="95" t="s">
        <v>1811</v>
      </c>
      <c r="C200" s="94" t="s">
        <v>1812</v>
      </c>
      <c r="D200" s="94" t="s">
        <v>134</v>
      </c>
      <c r="E200" s="94" t="s">
        <v>134</v>
      </c>
      <c r="F200" s="94" t="s">
        <v>391</v>
      </c>
      <c r="G200" s="96" t="s">
        <v>859</v>
      </c>
      <c r="H200" s="96" t="s">
        <v>860</v>
      </c>
      <c r="I200" s="96" t="s">
        <v>333</v>
      </c>
      <c r="J200" s="96" t="s">
        <v>54</v>
      </c>
      <c r="K200" s="96" t="s">
        <v>391</v>
      </c>
      <c r="L200" s="65">
        <f>HLOOKUP(L$20,$S$18:$AW200,ROW($S200)-ROW($S$18)+1,FALSE)</f>
        <v>1762</v>
      </c>
      <c r="M200" s="65">
        <f>HLOOKUP(M$20,$S$18:$AW200,ROW($S200)-ROW($S$18)+1,FALSE)</f>
        <v>1711</v>
      </c>
      <c r="N200" s="66">
        <f t="shared" si="7"/>
        <v>-2.8944381384790052E-2</v>
      </c>
      <c r="O200" s="31">
        <f>IF(ISERROR(SUMIF($B$21:$B$672,$B200,$M$21:$M$672)/SUMIF($B$21:$B$672,$B200,$L$21:$L$672)-1),"-",SUMIF($B$21:$B$672,$B200,$M$21:$M$672)/SUMIF($B$21:$B$672,$B200,$L$21:$L$672)-1)</f>
        <v>6.2691557536918019E-3</v>
      </c>
      <c r="P200" s="31">
        <f>IF(ISERROR(SUMIF($J$21:$J$672,$J200,$M$21:$M$672)/SUMIF($J$21:$J$672,$J200,$L$21:$L$672)-1),"-",SUMIF($J$21:$J$672,$J200,$M$21:$M$672)/SUMIF($J$21:$J$672,$J200,$L$21:$L$672)-1)</f>
        <v>2.5293586269196089E-2</v>
      </c>
      <c r="Q200" s="31">
        <f>IF(ISERROR(SUMIF($K$21:$K$672,$K200,$M$21:$M$672)/SUMIF($K$21:$K$672,$K200,$L$21:$L$672)-1),"-",SUMIF($K$21:$K$672,$K200,$M$21:$M$672)/SUMIF($K$21:$K$672,$K200,$L$21:$L$672)-1)</f>
        <v>-3.0916047319583084E-2</v>
      </c>
      <c r="R200" s="31">
        <f>IF(ISERROR(SUMIF($I$21:$I$672,$I200,$M$21:$M$672)/SUMIF($I$21:$I$672,$I200,$L$21:$L$672)-1),"-",SUMIF($I$21:$I$672,$I200,$M$21:$M$672)/SUMIF($I$21:$I$672,$I200,$L$21:$L$672)-1)</f>
        <v>-2.8944381384790052E-2</v>
      </c>
      <c r="S200" s="46">
        <v>1768</v>
      </c>
      <c r="T200" s="46">
        <v>1786</v>
      </c>
      <c r="U200" s="46">
        <v>1763</v>
      </c>
      <c r="V200" s="46">
        <v>1840</v>
      </c>
      <c r="W200" s="46">
        <v>1826</v>
      </c>
      <c r="X200" s="46">
        <v>1762</v>
      </c>
      <c r="Y200" s="46">
        <v>1750</v>
      </c>
      <c r="Z200" s="46">
        <v>1720</v>
      </c>
      <c r="AA200" s="46">
        <v>1705</v>
      </c>
      <c r="AB200" s="46">
        <v>1694</v>
      </c>
      <c r="AC200" s="46">
        <v>1711</v>
      </c>
      <c r="AD200" s="46">
        <v>1712</v>
      </c>
      <c r="AE200" s="46">
        <v>1683</v>
      </c>
      <c r="AF200" s="46">
        <v>1670</v>
      </c>
      <c r="AG200" s="46">
        <v>1655</v>
      </c>
      <c r="AH200" s="46">
        <v>1616</v>
      </c>
      <c r="AI200" s="46">
        <v>1589</v>
      </c>
      <c r="AJ200" s="46">
        <v>1554</v>
      </c>
      <c r="AK200" s="46">
        <v>1555</v>
      </c>
      <c r="AL200" s="46">
        <v>1530</v>
      </c>
      <c r="AM200" s="46">
        <v>1569</v>
      </c>
      <c r="AN200" s="46">
        <v>1600</v>
      </c>
      <c r="AO200" s="46">
        <v>1682</v>
      </c>
      <c r="AP200" s="46">
        <v>1728</v>
      </c>
      <c r="AQ200" s="46">
        <v>1758</v>
      </c>
      <c r="AR200" s="47">
        <v>1824</v>
      </c>
      <c r="AS200" s="80" t="str">
        <f>IF(COUNTIF(B$20:B200,B200)=1,1,"-")</f>
        <v>-</v>
      </c>
      <c r="AT200" s="80" t="str">
        <f>IF(COUNTIF(J$20:J200,J200)=1,1,"-")</f>
        <v>-</v>
      </c>
      <c r="AU200" s="80" t="str">
        <f>IF(COUNTIF(K$20:K200,K200)=1,1,"-")</f>
        <v>-</v>
      </c>
      <c r="AV200" s="80">
        <f>IF(COUNTIF(I$20:I200,I200)=1,1,"-")</f>
        <v>1</v>
      </c>
      <c r="AW200" s="48" t="s">
        <v>241</v>
      </c>
      <c r="AZ200"/>
      <c r="BA200"/>
      <c r="BB200"/>
      <c r="BC200"/>
      <c r="BD200"/>
    </row>
    <row r="201" spans="1:56" ht="15.75" customHeight="1" x14ac:dyDescent="0.2">
      <c r="A201" s="93" t="s">
        <v>1798</v>
      </c>
      <c r="B201" s="95" t="s">
        <v>2064</v>
      </c>
      <c r="C201" s="94" t="s">
        <v>2065</v>
      </c>
      <c r="D201" s="94" t="s">
        <v>91</v>
      </c>
      <c r="E201" s="94" t="s">
        <v>91</v>
      </c>
      <c r="F201" s="94" t="s">
        <v>395</v>
      </c>
      <c r="G201" s="96" t="s">
        <v>861</v>
      </c>
      <c r="H201" s="96" t="s">
        <v>862</v>
      </c>
      <c r="I201" s="96" t="s">
        <v>91</v>
      </c>
      <c r="J201" s="96" t="s">
        <v>91</v>
      </c>
      <c r="K201" s="96" t="s">
        <v>395</v>
      </c>
      <c r="L201" s="65">
        <f>HLOOKUP(L$20,$S$18:$AW201,ROW($S201)-ROW($S$18)+1,FALSE)</f>
        <v>234</v>
      </c>
      <c r="M201" s="65">
        <f>HLOOKUP(M$20,$S$18:$AW201,ROW($S201)-ROW($S$18)+1,FALSE)</f>
        <v>193</v>
      </c>
      <c r="N201" s="66">
        <f t="shared" si="7"/>
        <v>-0.17521367521367526</v>
      </c>
      <c r="O201" s="31">
        <f>IF(ISERROR(SUMIF($B$21:$B$672,$B201,$M$21:$M$672)/SUMIF($B$21:$B$672,$B201,$L$21:$L$672)-1),"-",SUMIF($B$21:$B$672,$B201,$M$21:$M$672)/SUMIF($B$21:$B$672,$B201,$L$21:$L$672)-1)</f>
        <v>-0.17521367521367526</v>
      </c>
      <c r="P201" s="31">
        <f>IF(ISERROR(SUMIF($J$21:$J$672,$J201,$M$21:$M$672)/SUMIF($J$21:$J$672,$J201,$L$21:$L$672)-1),"-",SUMIF($J$21:$J$672,$J201,$M$21:$M$672)/SUMIF($J$21:$J$672,$J201,$L$21:$L$672)-1)</f>
        <v>-3.5656317084664102E-2</v>
      </c>
      <c r="Q201" s="31">
        <f>IF(ISERROR(SUMIF($K$21:$K$672,$K201,$M$21:$M$672)/SUMIF($K$21:$K$672,$K201,$L$21:$L$672)-1),"-",SUMIF($K$21:$K$672,$K201,$M$21:$M$672)/SUMIF($K$21:$K$672,$K201,$L$21:$L$672)-1)</f>
        <v>-1.9312825455785054E-2</v>
      </c>
      <c r="R201" s="31">
        <f>IF(ISERROR(SUMIF($I$21:$I$672,$I201,$M$21:$M$672)/SUMIF($I$21:$I$672,$I201,$L$21:$L$672)-1),"-",SUMIF($I$21:$I$672,$I201,$M$21:$M$672)/SUMIF($I$21:$I$672,$I201,$L$21:$L$672)-1)</f>
        <v>-3.5656317084664102E-2</v>
      </c>
      <c r="S201" s="46">
        <v>193</v>
      </c>
      <c r="T201" s="46">
        <v>208</v>
      </c>
      <c r="U201" s="46">
        <v>208</v>
      </c>
      <c r="V201" s="46">
        <v>204</v>
      </c>
      <c r="W201" s="46">
        <v>226</v>
      </c>
      <c r="X201" s="46">
        <v>234</v>
      </c>
      <c r="Y201" s="46">
        <v>225</v>
      </c>
      <c r="Z201" s="46">
        <v>217</v>
      </c>
      <c r="AA201" s="46">
        <v>210</v>
      </c>
      <c r="AB201" s="46">
        <v>201</v>
      </c>
      <c r="AC201" s="46">
        <v>193</v>
      </c>
      <c r="AD201" s="46">
        <v>187</v>
      </c>
      <c r="AE201" s="46">
        <v>183</v>
      </c>
      <c r="AF201" s="46">
        <v>181</v>
      </c>
      <c r="AG201" s="46">
        <v>179</v>
      </c>
      <c r="AH201" s="46">
        <v>176</v>
      </c>
      <c r="AI201" s="46">
        <v>173</v>
      </c>
      <c r="AJ201" s="46">
        <v>170</v>
      </c>
      <c r="AK201" s="46">
        <v>168</v>
      </c>
      <c r="AL201" s="46">
        <v>167</v>
      </c>
      <c r="AM201" s="46">
        <v>165</v>
      </c>
      <c r="AN201" s="46">
        <v>165</v>
      </c>
      <c r="AO201" s="46">
        <v>167</v>
      </c>
      <c r="AP201" s="46">
        <v>169</v>
      </c>
      <c r="AQ201" s="46">
        <v>172</v>
      </c>
      <c r="AR201" s="47">
        <v>173</v>
      </c>
      <c r="AS201" s="80">
        <f>IF(COUNTIF(B$20:B201,B201)=1,1,"-")</f>
        <v>1</v>
      </c>
      <c r="AT201" s="80" t="str">
        <f>IF(COUNTIF(J$20:J201,J201)=1,1,"-")</f>
        <v>-</v>
      </c>
      <c r="AU201" s="80" t="str">
        <f>IF(COUNTIF(K$20:K201,K201)=1,1,"-")</f>
        <v>-</v>
      </c>
      <c r="AV201" s="80" t="str">
        <f>IF(COUNTIF(I$20:I201,I201)=1,1,"-")</f>
        <v>-</v>
      </c>
      <c r="AW201" s="48" t="s">
        <v>241</v>
      </c>
      <c r="AZ201"/>
      <c r="BA201"/>
      <c r="BB201"/>
      <c r="BC201"/>
      <c r="BD201"/>
    </row>
    <row r="202" spans="1:56" ht="15.75" customHeight="1" x14ac:dyDescent="0.2">
      <c r="A202" s="93" t="s">
        <v>1798</v>
      </c>
      <c r="B202" s="95" t="s">
        <v>2066</v>
      </c>
      <c r="C202" s="94" t="s">
        <v>2067</v>
      </c>
      <c r="D202" s="94" t="s">
        <v>91</v>
      </c>
      <c r="E202" s="94" t="s">
        <v>91</v>
      </c>
      <c r="F202" s="94" t="s">
        <v>395</v>
      </c>
      <c r="G202" s="96" t="s">
        <v>863</v>
      </c>
      <c r="H202" s="96" t="s">
        <v>864</v>
      </c>
      <c r="I202" s="96" t="s">
        <v>91</v>
      </c>
      <c r="J202" s="96" t="s">
        <v>91</v>
      </c>
      <c r="K202" s="96" t="s">
        <v>395</v>
      </c>
      <c r="L202" s="65">
        <f>HLOOKUP(L$20,$S$18:$AW202,ROW($S202)-ROW($S$18)+1,FALSE)</f>
        <v>3926</v>
      </c>
      <c r="M202" s="65">
        <f>HLOOKUP(M$20,$S$18:$AW202,ROW($S202)-ROW($S$18)+1,FALSE)</f>
        <v>3724</v>
      </c>
      <c r="N202" s="66">
        <f t="shared" si="7"/>
        <v>-5.1451859398879307E-2</v>
      </c>
      <c r="O202" s="31">
        <f>IF(ISERROR(SUMIF($B$21:$B$672,$B202,$M$21:$M$672)/SUMIF($B$21:$B$672,$B202,$L$21:$L$672)-1),"-",SUMIF($B$21:$B$672,$B202,$M$21:$M$672)/SUMIF($B$21:$B$672,$B202,$L$21:$L$672)-1)</f>
        <v>-5.5077452667814164E-2</v>
      </c>
      <c r="P202" s="31">
        <f>IF(ISERROR(SUMIF($J$21:$J$672,$J202,$M$21:$M$672)/SUMIF($J$21:$J$672,$J202,$L$21:$L$672)-1),"-",SUMIF($J$21:$J$672,$J202,$M$21:$M$672)/SUMIF($J$21:$J$672,$J202,$L$21:$L$672)-1)</f>
        <v>-3.5656317084664102E-2</v>
      </c>
      <c r="Q202" s="31">
        <f>IF(ISERROR(SUMIF($K$21:$K$672,$K202,$M$21:$M$672)/SUMIF($K$21:$K$672,$K202,$L$21:$L$672)-1),"-",SUMIF($K$21:$K$672,$K202,$M$21:$M$672)/SUMIF($K$21:$K$672,$K202,$L$21:$L$672)-1)</f>
        <v>-1.9312825455785054E-2</v>
      </c>
      <c r="R202" s="31">
        <f>IF(ISERROR(SUMIF($I$21:$I$672,$I202,$M$21:$M$672)/SUMIF($I$21:$I$672,$I202,$L$21:$L$672)-1),"-",SUMIF($I$21:$I$672,$I202,$M$21:$M$672)/SUMIF($I$21:$I$672,$I202,$L$21:$L$672)-1)</f>
        <v>-3.5656317084664102E-2</v>
      </c>
      <c r="S202" s="46">
        <v>3929</v>
      </c>
      <c r="T202" s="46">
        <v>3878</v>
      </c>
      <c r="U202" s="46">
        <v>3867</v>
      </c>
      <c r="V202" s="46">
        <v>3967</v>
      </c>
      <c r="W202" s="46">
        <v>3983</v>
      </c>
      <c r="X202" s="46">
        <v>3926</v>
      </c>
      <c r="Y202" s="46">
        <v>3881</v>
      </c>
      <c r="Z202" s="46">
        <v>3808</v>
      </c>
      <c r="AA202" s="46">
        <v>3744</v>
      </c>
      <c r="AB202" s="46">
        <v>3703</v>
      </c>
      <c r="AC202" s="46">
        <v>3724</v>
      </c>
      <c r="AD202" s="46">
        <v>3757</v>
      </c>
      <c r="AE202" s="46">
        <v>3764</v>
      </c>
      <c r="AF202" s="46">
        <v>3753</v>
      </c>
      <c r="AG202" s="46">
        <v>3741</v>
      </c>
      <c r="AH202" s="46">
        <v>3718</v>
      </c>
      <c r="AI202" s="46">
        <v>3712</v>
      </c>
      <c r="AJ202" s="46">
        <v>3693</v>
      </c>
      <c r="AK202" s="46">
        <v>3693</v>
      </c>
      <c r="AL202" s="46">
        <v>3703</v>
      </c>
      <c r="AM202" s="46">
        <v>3732</v>
      </c>
      <c r="AN202" s="46">
        <v>3776</v>
      </c>
      <c r="AO202" s="46">
        <v>3823</v>
      </c>
      <c r="AP202" s="46">
        <v>3869</v>
      </c>
      <c r="AQ202" s="46">
        <v>3923</v>
      </c>
      <c r="AR202" s="47">
        <v>3967</v>
      </c>
      <c r="AS202" s="80">
        <f>IF(COUNTIF(B$20:B202,B202)=1,1,"-")</f>
        <v>1</v>
      </c>
      <c r="AT202" s="80" t="str">
        <f>IF(COUNTIF(J$20:J202,J202)=1,1,"-")</f>
        <v>-</v>
      </c>
      <c r="AU202" s="80" t="str">
        <f>IF(COUNTIF(K$20:K202,K202)=1,1,"-")</f>
        <v>-</v>
      </c>
      <c r="AV202" s="80" t="str">
        <f>IF(COUNTIF(I$20:I202,I202)=1,1,"-")</f>
        <v>-</v>
      </c>
      <c r="AW202" s="48" t="s">
        <v>241</v>
      </c>
      <c r="AZ202"/>
      <c r="BA202"/>
      <c r="BB202"/>
      <c r="BC202"/>
      <c r="BD202"/>
    </row>
    <row r="203" spans="1:56" ht="15.75" customHeight="1" x14ac:dyDescent="0.2">
      <c r="A203" s="93" t="s">
        <v>1798</v>
      </c>
      <c r="B203" s="95" t="s">
        <v>2068</v>
      </c>
      <c r="C203" s="94" t="s">
        <v>2069</v>
      </c>
      <c r="D203" s="94" t="s">
        <v>113</v>
      </c>
      <c r="E203" s="94" t="s">
        <v>113</v>
      </c>
      <c r="F203" s="94" t="s">
        <v>385</v>
      </c>
      <c r="G203" s="96" t="s">
        <v>865</v>
      </c>
      <c r="H203" s="96" t="s">
        <v>866</v>
      </c>
      <c r="I203" s="96" t="s">
        <v>113</v>
      </c>
      <c r="J203" s="96" t="s">
        <v>113</v>
      </c>
      <c r="K203" s="96" t="s">
        <v>385</v>
      </c>
      <c r="L203" s="65">
        <f>HLOOKUP(L$20,$S$18:$AW203,ROW($S203)-ROW($S$18)+1,FALSE)</f>
        <v>2510</v>
      </c>
      <c r="M203" s="65">
        <f>HLOOKUP(M$20,$S$18:$AW203,ROW($S203)-ROW($S$18)+1,FALSE)</f>
        <v>2804</v>
      </c>
      <c r="N203" s="66">
        <f t="shared" si="7"/>
        <v>0.1171314741035856</v>
      </c>
      <c r="O203" s="31">
        <f>IF(ISERROR(SUMIF($B$21:$B$672,$B203,$M$21:$M$672)/SUMIF($B$21:$B$672,$B203,$L$21:$L$672)-1),"-",SUMIF($B$21:$B$672,$B203,$M$21:$M$672)/SUMIF($B$21:$B$672,$B203,$L$21:$L$672)-1)</f>
        <v>-7.0809925093632931E-2</v>
      </c>
      <c r="P203" s="31">
        <f>IF(ISERROR(SUMIF($J$21:$J$672,$J203,$M$21:$M$672)/SUMIF($J$21:$J$672,$J203,$L$21:$L$672)-1),"-",SUMIF($J$21:$J$672,$J203,$M$21:$M$672)/SUMIF($J$21:$J$672,$J203,$L$21:$L$672)-1)</f>
        <v>-3.7682029725266464E-2</v>
      </c>
      <c r="Q203" s="31">
        <f>IF(ISERROR(SUMIF($K$21:$K$672,$K203,$M$21:$M$672)/SUMIF($K$21:$K$672,$K203,$L$21:$L$672)-1),"-",SUMIF($K$21:$K$672,$K203,$M$21:$M$672)/SUMIF($K$21:$K$672,$K203,$L$21:$L$672)-1)</f>
        <v>-0.10412074832930718</v>
      </c>
      <c r="R203" s="31">
        <f>IF(ISERROR(SUMIF($I$21:$I$672,$I203,$M$21:$M$672)/SUMIF($I$21:$I$672,$I203,$L$21:$L$672)-1),"-",SUMIF($I$21:$I$672,$I203,$M$21:$M$672)/SUMIF($I$21:$I$672,$I203,$L$21:$L$672)-1)</f>
        <v>1.6292018972984046E-2</v>
      </c>
      <c r="S203" s="46">
        <v>1057</v>
      </c>
      <c r="T203" s="46">
        <v>2151</v>
      </c>
      <c r="U203" s="46">
        <v>2218</v>
      </c>
      <c r="V203" s="46">
        <v>2390</v>
      </c>
      <c r="W203" s="46">
        <v>2469</v>
      </c>
      <c r="X203" s="46">
        <v>2510</v>
      </c>
      <c r="Y203" s="46">
        <v>2760</v>
      </c>
      <c r="Z203" s="46">
        <v>2885</v>
      </c>
      <c r="AA203" s="46">
        <v>2949</v>
      </c>
      <c r="AB203" s="46">
        <v>2892</v>
      </c>
      <c r="AC203" s="46">
        <v>2804</v>
      </c>
      <c r="AD203" s="46">
        <v>2766</v>
      </c>
      <c r="AE203" s="46">
        <v>2751</v>
      </c>
      <c r="AF203" s="46">
        <v>2752</v>
      </c>
      <c r="AG203" s="46">
        <v>2743</v>
      </c>
      <c r="AH203" s="46">
        <v>2717</v>
      </c>
      <c r="AI203" s="46">
        <v>2673</v>
      </c>
      <c r="AJ203" s="46">
        <v>2628</v>
      </c>
      <c r="AK203" s="46">
        <v>2574</v>
      </c>
      <c r="AL203" s="46">
        <v>2568</v>
      </c>
      <c r="AM203" s="46">
        <v>2565</v>
      </c>
      <c r="AN203" s="46">
        <v>2571</v>
      </c>
      <c r="AO203" s="46">
        <v>2597</v>
      </c>
      <c r="AP203" s="46">
        <v>2625</v>
      </c>
      <c r="AQ203" s="46">
        <v>2654</v>
      </c>
      <c r="AR203" s="47">
        <v>2660</v>
      </c>
      <c r="AS203" s="80">
        <f>IF(COUNTIF(B$20:B203,B203)=1,1,"-")</f>
        <v>1</v>
      </c>
      <c r="AT203" s="80">
        <f>IF(COUNTIF(J$20:J203,J203)=1,1,"-")</f>
        <v>1</v>
      </c>
      <c r="AU203" s="80" t="str">
        <f>IF(COUNTIF(K$20:K203,K203)=1,1,"-")</f>
        <v>-</v>
      </c>
      <c r="AV203" s="80">
        <f>IF(COUNTIF(I$20:I203,I203)=1,1,"-")</f>
        <v>1</v>
      </c>
      <c r="AW203" s="48" t="s">
        <v>241</v>
      </c>
      <c r="AZ203"/>
      <c r="BA203"/>
      <c r="BB203"/>
      <c r="BC203"/>
      <c r="BD203"/>
    </row>
    <row r="204" spans="1:56" ht="15.75" customHeight="1" x14ac:dyDescent="0.2">
      <c r="A204" s="93" t="s">
        <v>1798</v>
      </c>
      <c r="B204" s="95" t="s">
        <v>2070</v>
      </c>
      <c r="C204" s="94" t="s">
        <v>2071</v>
      </c>
      <c r="D204" s="94" t="s">
        <v>191</v>
      </c>
      <c r="E204" s="94" t="s">
        <v>191</v>
      </c>
      <c r="F204" s="94" t="s">
        <v>392</v>
      </c>
      <c r="G204" s="96" t="s">
        <v>867</v>
      </c>
      <c r="H204" s="96" t="s">
        <v>868</v>
      </c>
      <c r="I204" s="96" t="s">
        <v>191</v>
      </c>
      <c r="J204" s="96" t="s">
        <v>191</v>
      </c>
      <c r="K204" s="96" t="s">
        <v>392</v>
      </c>
      <c r="L204" s="65">
        <f>HLOOKUP(L$20,$S$18:$AW204,ROW($S204)-ROW($S$18)+1,FALSE)</f>
        <v>1278</v>
      </c>
      <c r="M204" s="65">
        <f>HLOOKUP(M$20,$S$18:$AW204,ROW($S204)-ROW($S$18)+1,FALSE)</f>
        <v>1133</v>
      </c>
      <c r="N204" s="66">
        <f t="shared" si="7"/>
        <v>-0.11345852895148667</v>
      </c>
      <c r="O204" s="31">
        <f>IF(ISERROR(SUMIF($B$21:$B$672,$B204,$M$21:$M$672)/SUMIF($B$21:$B$672,$B204,$L$21:$L$672)-1),"-",SUMIF($B$21:$B$672,$B204,$M$21:$M$672)/SUMIF($B$21:$B$672,$B204,$L$21:$L$672)-1)</f>
        <v>-0.11345852895148667</v>
      </c>
      <c r="P204" s="31">
        <f>IF(ISERROR(SUMIF($J$21:$J$672,$J204,$M$21:$M$672)/SUMIF($J$21:$J$672,$J204,$L$21:$L$672)-1),"-",SUMIF($J$21:$J$672,$J204,$M$21:$M$672)/SUMIF($J$21:$J$672,$J204,$L$21:$L$672)-1)</f>
        <v>-8.0116110304789601E-2</v>
      </c>
      <c r="Q204" s="31">
        <f>IF(ISERROR(SUMIF($K$21:$K$672,$K204,$M$21:$M$672)/SUMIF($K$21:$K$672,$K204,$L$21:$L$672)-1),"-",SUMIF($K$21:$K$672,$K204,$M$21:$M$672)/SUMIF($K$21:$K$672,$K204,$L$21:$L$672)-1)</f>
        <v>-7.1599657827202789E-2</v>
      </c>
      <c r="R204" s="31">
        <f>IF(ISERROR(SUMIF($I$21:$I$672,$I204,$M$21:$M$672)/SUMIF($I$21:$I$672,$I204,$L$21:$L$672)-1),"-",SUMIF($I$21:$I$672,$I204,$M$21:$M$672)/SUMIF($I$21:$I$672,$I204,$L$21:$L$672)-1)</f>
        <v>-8.0116110304789601E-2</v>
      </c>
      <c r="S204" s="46">
        <v>1159</v>
      </c>
      <c r="T204" s="46">
        <v>1257</v>
      </c>
      <c r="U204" s="46">
        <v>1286</v>
      </c>
      <c r="V204" s="46">
        <v>1299</v>
      </c>
      <c r="W204" s="46">
        <v>1330</v>
      </c>
      <c r="X204" s="46">
        <v>1278</v>
      </c>
      <c r="Y204" s="46">
        <v>1228</v>
      </c>
      <c r="Z204" s="46">
        <v>1199</v>
      </c>
      <c r="AA204" s="46">
        <v>1166</v>
      </c>
      <c r="AB204" s="46">
        <v>1151</v>
      </c>
      <c r="AC204" s="46">
        <v>1133</v>
      </c>
      <c r="AD204" s="46">
        <v>1116</v>
      </c>
      <c r="AE204" s="46">
        <v>1097</v>
      </c>
      <c r="AF204" s="46">
        <v>1082</v>
      </c>
      <c r="AG204" s="46">
        <v>1056</v>
      </c>
      <c r="AH204" s="46">
        <v>1028</v>
      </c>
      <c r="AI204" s="46">
        <v>1006</v>
      </c>
      <c r="AJ204" s="46">
        <v>984</v>
      </c>
      <c r="AK204" s="46">
        <v>969</v>
      </c>
      <c r="AL204" s="46">
        <v>964</v>
      </c>
      <c r="AM204" s="46">
        <v>958</v>
      </c>
      <c r="AN204" s="46">
        <v>959</v>
      </c>
      <c r="AO204" s="46">
        <v>959</v>
      </c>
      <c r="AP204" s="46">
        <v>959</v>
      </c>
      <c r="AQ204" s="46">
        <v>960</v>
      </c>
      <c r="AR204" s="47">
        <v>953</v>
      </c>
      <c r="AS204" s="80">
        <f>IF(COUNTIF(B$20:B204,B204)=1,1,"-")</f>
        <v>1</v>
      </c>
      <c r="AT204" s="80">
        <f>IF(COUNTIF(J$20:J204,J204)=1,1,"-")</f>
        <v>1</v>
      </c>
      <c r="AU204" s="80" t="str">
        <f>IF(COUNTIF(K$20:K204,K204)=1,1,"-")</f>
        <v>-</v>
      </c>
      <c r="AV204" s="80">
        <f>IF(COUNTIF(I$20:I204,I204)=1,1,"-")</f>
        <v>1</v>
      </c>
      <c r="AW204" s="48" t="s">
        <v>241</v>
      </c>
      <c r="AZ204"/>
      <c r="BA204"/>
      <c r="BB204"/>
      <c r="BC204"/>
      <c r="BD204"/>
    </row>
    <row r="205" spans="1:56" ht="15.75" customHeight="1" x14ac:dyDescent="0.2">
      <c r="A205" s="93" t="s">
        <v>1798</v>
      </c>
      <c r="B205" s="95" t="s">
        <v>2072</v>
      </c>
      <c r="C205" s="94" t="s">
        <v>2073</v>
      </c>
      <c r="D205" s="94" t="s">
        <v>18</v>
      </c>
      <c r="E205" s="94" t="s">
        <v>18</v>
      </c>
      <c r="F205" s="94" t="s">
        <v>393</v>
      </c>
      <c r="G205" s="96" t="s">
        <v>869</v>
      </c>
      <c r="H205" s="96" t="s">
        <v>870</v>
      </c>
      <c r="I205" s="96" t="s">
        <v>18</v>
      </c>
      <c r="J205" s="96" t="s">
        <v>18</v>
      </c>
      <c r="K205" s="96" t="s">
        <v>393</v>
      </c>
      <c r="L205" s="65">
        <f>HLOOKUP(L$20,$S$18:$AW205,ROW($S205)-ROW($S$18)+1,FALSE)</f>
        <v>2174</v>
      </c>
      <c r="M205" s="65">
        <f>HLOOKUP(M$20,$S$18:$AW205,ROW($S205)-ROW($S$18)+1,FALSE)</f>
        <v>2006</v>
      </c>
      <c r="N205" s="66">
        <f t="shared" si="7"/>
        <v>-7.7276908923643028E-2</v>
      </c>
      <c r="O205" s="31">
        <f>IF(ISERROR(SUMIF($B$21:$B$672,$B205,$M$21:$M$672)/SUMIF($B$21:$B$672,$B205,$L$21:$L$672)-1),"-",SUMIF($B$21:$B$672,$B205,$M$21:$M$672)/SUMIF($B$21:$B$672,$B205,$L$21:$L$672)-1)</f>
        <v>-7.7276908923643028E-2</v>
      </c>
      <c r="P205" s="31">
        <f>IF(ISERROR(SUMIF($J$21:$J$672,$J205,$M$21:$M$672)/SUMIF($J$21:$J$672,$J205,$L$21:$L$672)-1),"-",SUMIF($J$21:$J$672,$J205,$M$21:$M$672)/SUMIF($J$21:$J$672,$J205,$L$21:$L$672)-1)</f>
        <v>-5.7786885245901587E-2</v>
      </c>
      <c r="Q205" s="31">
        <f>IF(ISERROR(SUMIF($K$21:$K$672,$K205,$M$21:$M$672)/SUMIF($K$21:$K$672,$K205,$L$21:$L$672)-1),"-",SUMIF($K$21:$K$672,$K205,$M$21:$M$672)/SUMIF($K$21:$K$672,$K205,$L$21:$L$672)-1)</f>
        <v>-9.0499240698557304E-2</v>
      </c>
      <c r="R205" s="31">
        <f>IF(ISERROR(SUMIF($I$21:$I$672,$I205,$M$21:$M$672)/SUMIF($I$21:$I$672,$I205,$L$21:$L$672)-1),"-",SUMIF($I$21:$I$672,$I205,$M$21:$M$672)/SUMIF($I$21:$I$672,$I205,$L$21:$L$672)-1)</f>
        <v>-5.7786885245901587E-2</v>
      </c>
      <c r="S205" s="46">
        <v>2813</v>
      </c>
      <c r="T205" s="46">
        <v>2789</v>
      </c>
      <c r="U205" s="46">
        <v>2582</v>
      </c>
      <c r="V205" s="46">
        <v>2383</v>
      </c>
      <c r="W205" s="46">
        <v>2256</v>
      </c>
      <c r="X205" s="46">
        <v>2174</v>
      </c>
      <c r="Y205" s="46">
        <v>2147</v>
      </c>
      <c r="Z205" s="46">
        <v>2145</v>
      </c>
      <c r="AA205" s="46">
        <v>2115</v>
      </c>
      <c r="AB205" s="46">
        <v>2057</v>
      </c>
      <c r="AC205" s="46">
        <v>2006</v>
      </c>
      <c r="AD205" s="46">
        <v>1965</v>
      </c>
      <c r="AE205" s="46">
        <v>1938</v>
      </c>
      <c r="AF205" s="46">
        <v>1933</v>
      </c>
      <c r="AG205" s="46">
        <v>1926</v>
      </c>
      <c r="AH205" s="46">
        <v>1921</v>
      </c>
      <c r="AI205" s="46">
        <v>1915</v>
      </c>
      <c r="AJ205" s="46">
        <v>1891</v>
      </c>
      <c r="AK205" s="46">
        <v>1878</v>
      </c>
      <c r="AL205" s="46">
        <v>1870</v>
      </c>
      <c r="AM205" s="46">
        <v>1860</v>
      </c>
      <c r="AN205" s="46">
        <v>1865</v>
      </c>
      <c r="AO205" s="46">
        <v>1896</v>
      </c>
      <c r="AP205" s="46">
        <v>1913</v>
      </c>
      <c r="AQ205" s="46">
        <v>1938</v>
      </c>
      <c r="AR205" s="47">
        <v>1961</v>
      </c>
      <c r="AS205" s="80">
        <f>IF(COUNTIF(B$20:B205,B205)=1,1,"-")</f>
        <v>1</v>
      </c>
      <c r="AT205" s="80" t="str">
        <f>IF(COUNTIF(J$20:J205,J205)=1,1,"-")</f>
        <v>-</v>
      </c>
      <c r="AU205" s="80" t="str">
        <f>IF(COUNTIF(K$20:K205,K205)=1,1,"-")</f>
        <v>-</v>
      </c>
      <c r="AV205" s="80" t="str">
        <f>IF(COUNTIF(I$20:I205,I205)=1,1,"-")</f>
        <v>-</v>
      </c>
      <c r="AW205" s="48" t="s">
        <v>241</v>
      </c>
      <c r="AZ205"/>
      <c r="BA205"/>
      <c r="BB205"/>
      <c r="BC205"/>
      <c r="BD205"/>
    </row>
    <row r="206" spans="1:56" ht="15.75" customHeight="1" x14ac:dyDescent="0.2">
      <c r="A206" s="93" t="s">
        <v>1798</v>
      </c>
      <c r="B206" s="95" t="s">
        <v>476</v>
      </c>
      <c r="C206" s="94" t="s">
        <v>252</v>
      </c>
      <c r="D206" s="94" t="s">
        <v>219</v>
      </c>
      <c r="E206" s="94" t="s">
        <v>219</v>
      </c>
      <c r="F206" s="94" t="s">
        <v>388</v>
      </c>
      <c r="G206" s="96" t="s">
        <v>871</v>
      </c>
      <c r="H206" s="96" t="s">
        <v>872</v>
      </c>
      <c r="I206" s="96" t="s">
        <v>219</v>
      </c>
      <c r="J206" s="96" t="s">
        <v>219</v>
      </c>
      <c r="K206" s="96" t="s">
        <v>388</v>
      </c>
      <c r="L206" s="65">
        <f>HLOOKUP(L$20,$S$18:$AW206,ROW($S206)-ROW($S$18)+1,FALSE)</f>
        <v>158</v>
      </c>
      <c r="M206" s="65">
        <f>HLOOKUP(M$20,$S$18:$AW206,ROW($S206)-ROW($S$18)+1,FALSE)</f>
        <v>151</v>
      </c>
      <c r="N206" s="66">
        <f t="shared" si="7"/>
        <v>-4.4303797468354444E-2</v>
      </c>
      <c r="O206" s="31">
        <f>IF(ISERROR(SUMIF($B$21:$B$672,$B206,$M$21:$M$672)/SUMIF($B$21:$B$672,$B206,$L$21:$L$672)-1),"-",SUMIF($B$21:$B$672,$B206,$M$21:$M$672)/SUMIF($B$21:$B$672,$B206,$L$21:$L$672)-1)</f>
        <v>-4.4303797468354444E-2</v>
      </c>
      <c r="P206" s="31">
        <f>IF(ISERROR(SUMIF($J$21:$J$672,$J206,$M$21:$M$672)/SUMIF($J$21:$J$672,$J206,$L$21:$L$672)-1),"-",SUMIF($J$21:$J$672,$J206,$M$21:$M$672)/SUMIF($J$21:$J$672,$J206,$L$21:$L$672)-1)</f>
        <v>-4.4303797468354444E-2</v>
      </c>
      <c r="Q206" s="31">
        <f>IF(ISERROR(SUMIF($K$21:$K$672,$K206,$M$21:$M$672)/SUMIF($K$21:$K$672,$K206,$L$21:$L$672)-1),"-",SUMIF($K$21:$K$672,$K206,$M$21:$M$672)/SUMIF($K$21:$K$672,$K206,$L$21:$L$672)-1)</f>
        <v>-5.3599033502643612E-2</v>
      </c>
      <c r="R206" s="31">
        <f>IF(ISERROR(SUMIF($I$21:$I$672,$I206,$M$21:$M$672)/SUMIF($I$21:$I$672,$I206,$L$21:$L$672)-1),"-",SUMIF($I$21:$I$672,$I206,$M$21:$M$672)/SUMIF($I$21:$I$672,$I206,$L$21:$L$672)-1)</f>
        <v>-4.4303797468354444E-2</v>
      </c>
      <c r="S206" s="46">
        <v>127</v>
      </c>
      <c r="T206" s="46">
        <v>143</v>
      </c>
      <c r="U206" s="46">
        <v>137</v>
      </c>
      <c r="V206" s="46">
        <v>134</v>
      </c>
      <c r="W206" s="46">
        <v>137</v>
      </c>
      <c r="X206" s="46">
        <v>158</v>
      </c>
      <c r="Y206" s="46">
        <v>165</v>
      </c>
      <c r="Z206" s="46">
        <v>171</v>
      </c>
      <c r="AA206" s="46">
        <v>171</v>
      </c>
      <c r="AB206" s="46">
        <v>164</v>
      </c>
      <c r="AC206" s="46">
        <v>151</v>
      </c>
      <c r="AD206" s="46">
        <v>139</v>
      </c>
      <c r="AE206" s="46">
        <v>131</v>
      </c>
      <c r="AF206" s="46">
        <v>126</v>
      </c>
      <c r="AG206" s="46">
        <v>122</v>
      </c>
      <c r="AH206" s="46">
        <v>120</v>
      </c>
      <c r="AI206" s="46">
        <v>118</v>
      </c>
      <c r="AJ206" s="46">
        <v>116</v>
      </c>
      <c r="AK206" s="46">
        <v>113</v>
      </c>
      <c r="AL206" s="46">
        <v>113</v>
      </c>
      <c r="AM206" s="46">
        <v>113</v>
      </c>
      <c r="AN206" s="46">
        <v>113</v>
      </c>
      <c r="AO206" s="46">
        <v>113</v>
      </c>
      <c r="AP206" s="46">
        <v>114</v>
      </c>
      <c r="AQ206" s="46">
        <v>114</v>
      </c>
      <c r="AR206" s="47">
        <v>115</v>
      </c>
      <c r="AS206" s="80">
        <f>IF(COUNTIF(B$20:B206,B206)=1,1,"-")</f>
        <v>1</v>
      </c>
      <c r="AT206" s="80">
        <f>IF(COUNTIF(J$20:J206,J206)=1,1,"-")</f>
        <v>1</v>
      </c>
      <c r="AU206" s="80" t="str">
        <f>IF(COUNTIF(K$20:K206,K206)=1,1,"-")</f>
        <v>-</v>
      </c>
      <c r="AV206" s="80">
        <f>IF(COUNTIF(I$20:I206,I206)=1,1,"-")</f>
        <v>1</v>
      </c>
      <c r="AW206" s="48" t="s">
        <v>241</v>
      </c>
      <c r="AZ206"/>
      <c r="BA206"/>
      <c r="BB206"/>
      <c r="BC206"/>
      <c r="BD206"/>
    </row>
    <row r="207" spans="1:56" ht="15.75" customHeight="1" x14ac:dyDescent="0.2">
      <c r="A207" s="93" t="s">
        <v>1798</v>
      </c>
      <c r="B207" s="95" t="s">
        <v>2074</v>
      </c>
      <c r="C207" s="94" t="s">
        <v>2075</v>
      </c>
      <c r="D207" s="94" t="s">
        <v>106</v>
      </c>
      <c r="E207" s="94" t="s">
        <v>106</v>
      </c>
      <c r="F207" s="94" t="s">
        <v>384</v>
      </c>
      <c r="G207" s="96" t="s">
        <v>873</v>
      </c>
      <c r="H207" s="96" t="s">
        <v>874</v>
      </c>
      <c r="I207" s="96" t="s">
        <v>106</v>
      </c>
      <c r="J207" s="96" t="s">
        <v>106</v>
      </c>
      <c r="K207" s="96" t="s">
        <v>384</v>
      </c>
      <c r="L207" s="65">
        <f>HLOOKUP(L$20,$S$18:$AW207,ROW($S207)-ROW($S$18)+1,FALSE)</f>
        <v>2299</v>
      </c>
      <c r="M207" s="65">
        <f>HLOOKUP(M$20,$S$18:$AW207,ROW($S207)-ROW($S$18)+1,FALSE)</f>
        <v>1857</v>
      </c>
      <c r="N207" s="66">
        <f t="shared" si="7"/>
        <v>-0.19225750326228797</v>
      </c>
      <c r="O207" s="31">
        <f>IF(ISERROR(SUMIF($B$21:$B$672,$B207,$M$21:$M$672)/SUMIF($B$21:$B$672,$B207,$L$21:$L$672)-1),"-",SUMIF($B$21:$B$672,$B207,$M$21:$M$672)/SUMIF($B$21:$B$672,$B207,$L$21:$L$672)-1)</f>
        <v>-0.19225750326228797</v>
      </c>
      <c r="P207" s="31">
        <f>IF(ISERROR(SUMIF($J$21:$J$672,$J207,$M$21:$M$672)/SUMIF($J$21:$J$672,$J207,$L$21:$L$672)-1),"-",SUMIF($J$21:$J$672,$J207,$M$21:$M$672)/SUMIF($J$21:$J$672,$J207,$L$21:$L$672)-1)</f>
        <v>-9.3316677076827004E-2</v>
      </c>
      <c r="Q207" s="31">
        <f>IF(ISERROR(SUMIF($K$21:$K$672,$K207,$M$21:$M$672)/SUMIF($K$21:$K$672,$K207,$L$21:$L$672)-1),"-",SUMIF($K$21:$K$672,$K207,$M$21:$M$672)/SUMIF($K$21:$K$672,$K207,$L$21:$L$672)-1)</f>
        <v>-2.2365450582957913E-2</v>
      </c>
      <c r="R207" s="31">
        <f>IF(ISERROR(SUMIF($I$21:$I$672,$I207,$M$21:$M$672)/SUMIF($I$21:$I$672,$I207,$L$21:$L$672)-1),"-",SUMIF($I$21:$I$672,$I207,$M$21:$M$672)/SUMIF($I$21:$I$672,$I207,$L$21:$L$672)-1)</f>
        <v>-9.3316677076827004E-2</v>
      </c>
      <c r="S207" s="46">
        <v>1826</v>
      </c>
      <c r="T207" s="46">
        <v>1991</v>
      </c>
      <c r="U207" s="46">
        <v>2220</v>
      </c>
      <c r="V207" s="46">
        <v>2383</v>
      </c>
      <c r="W207" s="46">
        <v>2368</v>
      </c>
      <c r="X207" s="46">
        <v>2299</v>
      </c>
      <c r="Y207" s="46">
        <v>2109</v>
      </c>
      <c r="Z207" s="46">
        <v>1915</v>
      </c>
      <c r="AA207" s="46">
        <v>1827</v>
      </c>
      <c r="AB207" s="46">
        <v>1814</v>
      </c>
      <c r="AC207" s="46">
        <v>1857</v>
      </c>
      <c r="AD207" s="46">
        <v>1903</v>
      </c>
      <c r="AE207" s="46">
        <v>1922</v>
      </c>
      <c r="AF207" s="46">
        <v>1928</v>
      </c>
      <c r="AG207" s="46">
        <v>1898</v>
      </c>
      <c r="AH207" s="46">
        <v>1848</v>
      </c>
      <c r="AI207" s="46">
        <v>1812</v>
      </c>
      <c r="AJ207" s="46">
        <v>1770</v>
      </c>
      <c r="AK207" s="46">
        <v>1751</v>
      </c>
      <c r="AL207" s="46">
        <v>1754</v>
      </c>
      <c r="AM207" s="46">
        <v>1765</v>
      </c>
      <c r="AN207" s="46">
        <v>1785</v>
      </c>
      <c r="AO207" s="46">
        <v>1799</v>
      </c>
      <c r="AP207" s="46">
        <v>1811</v>
      </c>
      <c r="AQ207" s="46">
        <v>1814</v>
      </c>
      <c r="AR207" s="47">
        <v>1818</v>
      </c>
      <c r="AS207" s="80">
        <f>IF(COUNTIF(B$20:B207,B207)=1,1,"-")</f>
        <v>1</v>
      </c>
      <c r="AT207" s="80">
        <f>IF(COUNTIF(J$20:J207,J207)=1,1,"-")</f>
        <v>1</v>
      </c>
      <c r="AU207" s="80" t="str">
        <f>IF(COUNTIF(K$20:K207,K207)=1,1,"-")</f>
        <v>-</v>
      </c>
      <c r="AV207" s="80">
        <f>IF(COUNTIF(I$20:I207,I207)=1,1,"-")</f>
        <v>1</v>
      </c>
      <c r="AW207" s="48" t="s">
        <v>241</v>
      </c>
      <c r="AZ207"/>
      <c r="BA207"/>
      <c r="BB207"/>
      <c r="BC207"/>
      <c r="BD207"/>
    </row>
    <row r="208" spans="1:56" ht="15.75" customHeight="1" x14ac:dyDescent="0.2">
      <c r="A208" s="93" t="s">
        <v>1798</v>
      </c>
      <c r="B208" s="95" t="s">
        <v>1911</v>
      </c>
      <c r="C208" s="94" t="s">
        <v>1912</v>
      </c>
      <c r="D208" s="94" t="s">
        <v>281</v>
      </c>
      <c r="E208" s="94" t="s">
        <v>129</v>
      </c>
      <c r="F208" s="94" t="s">
        <v>385</v>
      </c>
      <c r="G208" s="96" t="s">
        <v>875</v>
      </c>
      <c r="H208" s="96" t="s">
        <v>876</v>
      </c>
      <c r="I208" s="96" t="s">
        <v>281</v>
      </c>
      <c r="J208" s="96" t="s">
        <v>129</v>
      </c>
      <c r="K208" s="96" t="s">
        <v>385</v>
      </c>
      <c r="L208" s="65">
        <f>HLOOKUP(L$20,$S$18:$AW208,ROW($S208)-ROW($S$18)+1,FALSE)</f>
        <v>487</v>
      </c>
      <c r="M208" s="65">
        <f>HLOOKUP(M$20,$S$18:$AW208,ROW($S208)-ROW($S$18)+1,FALSE)</f>
        <v>354</v>
      </c>
      <c r="N208" s="66">
        <f t="shared" si="7"/>
        <v>-0.2731006160164271</v>
      </c>
      <c r="O208" s="31">
        <f>IF(ISERROR(SUMIF($B$21:$B$672,$B208,$M$21:$M$672)/SUMIF($B$21:$B$672,$B208,$L$21:$L$672)-1),"-",SUMIF($B$21:$B$672,$B208,$M$21:$M$672)/SUMIF($B$21:$B$672,$B208,$L$21:$L$672)-1)</f>
        <v>-7.3128665056916176E-2</v>
      </c>
      <c r="P208" s="31">
        <f>IF(ISERROR(SUMIF($J$21:$J$672,$J208,$M$21:$M$672)/SUMIF($J$21:$J$672,$J208,$L$21:$L$672)-1),"-",SUMIF($J$21:$J$672,$J208,$M$21:$M$672)/SUMIF($J$21:$J$672,$J208,$L$21:$L$672)-1)</f>
        <v>-0.12849413886384131</v>
      </c>
      <c r="Q208" s="31">
        <f>IF(ISERROR(SUMIF($K$21:$K$672,$K208,$M$21:$M$672)/SUMIF($K$21:$K$672,$K208,$L$21:$L$672)-1),"-",SUMIF($K$21:$K$672,$K208,$M$21:$M$672)/SUMIF($K$21:$K$672,$K208,$L$21:$L$672)-1)</f>
        <v>-0.10412074832930718</v>
      </c>
      <c r="R208" s="31">
        <f>IF(ISERROR(SUMIF($I$21:$I$672,$I208,$M$21:$M$672)/SUMIF($I$21:$I$672,$I208,$L$21:$L$672)-1),"-",SUMIF($I$21:$I$672,$I208,$M$21:$M$672)/SUMIF($I$21:$I$672,$I208,$L$21:$L$672)-1)</f>
        <v>-0.10886507549926938</v>
      </c>
      <c r="S208" s="46">
        <v>670</v>
      </c>
      <c r="T208" s="46">
        <v>639</v>
      </c>
      <c r="U208" s="46">
        <v>593</v>
      </c>
      <c r="V208" s="46">
        <v>548</v>
      </c>
      <c r="W208" s="46">
        <v>545</v>
      </c>
      <c r="X208" s="46">
        <v>487</v>
      </c>
      <c r="Y208" s="46">
        <v>446</v>
      </c>
      <c r="Z208" s="46">
        <v>402</v>
      </c>
      <c r="AA208" s="46">
        <v>386</v>
      </c>
      <c r="AB208" s="46">
        <v>375</v>
      </c>
      <c r="AC208" s="46">
        <v>354</v>
      </c>
      <c r="AD208" s="46">
        <v>358</v>
      </c>
      <c r="AE208" s="46">
        <v>361</v>
      </c>
      <c r="AF208" s="46">
        <v>363</v>
      </c>
      <c r="AG208" s="46">
        <v>358</v>
      </c>
      <c r="AH208" s="46">
        <v>350</v>
      </c>
      <c r="AI208" s="46">
        <v>346</v>
      </c>
      <c r="AJ208" s="46">
        <v>342</v>
      </c>
      <c r="AK208" s="46">
        <v>338</v>
      </c>
      <c r="AL208" s="46">
        <v>334</v>
      </c>
      <c r="AM208" s="46">
        <v>333</v>
      </c>
      <c r="AN208" s="46">
        <v>336</v>
      </c>
      <c r="AO208" s="46">
        <v>336</v>
      </c>
      <c r="AP208" s="46">
        <v>337</v>
      </c>
      <c r="AQ208" s="46">
        <v>338</v>
      </c>
      <c r="AR208" s="47">
        <v>339</v>
      </c>
      <c r="AS208" s="80" t="str">
        <f>IF(COUNTIF(B$20:B208,B208)=1,1,"-")</f>
        <v>-</v>
      </c>
      <c r="AT208" s="80" t="str">
        <f>IF(COUNTIF(J$20:J208,J208)=1,1,"-")</f>
        <v>-</v>
      </c>
      <c r="AU208" s="80" t="str">
        <f>IF(COUNTIF(K$20:K208,K208)=1,1,"-")</f>
        <v>-</v>
      </c>
      <c r="AV208" s="80" t="str">
        <f>IF(COUNTIF(I$20:I208,I208)=1,1,"-")</f>
        <v>-</v>
      </c>
      <c r="AW208" s="48" t="s">
        <v>241</v>
      </c>
      <c r="AZ208"/>
      <c r="BA208"/>
      <c r="BB208"/>
      <c r="BC208"/>
      <c r="BD208"/>
    </row>
    <row r="209" spans="1:56" ht="15.75" customHeight="1" x14ac:dyDescent="0.2">
      <c r="A209" s="93" t="s">
        <v>1798</v>
      </c>
      <c r="B209" s="95" t="s">
        <v>1877</v>
      </c>
      <c r="C209" s="94" t="s">
        <v>1878</v>
      </c>
      <c r="D209" s="94" t="s">
        <v>359</v>
      </c>
      <c r="E209" s="94" t="s">
        <v>85</v>
      </c>
      <c r="F209" s="94" t="s">
        <v>390</v>
      </c>
      <c r="G209" s="96" t="s">
        <v>877</v>
      </c>
      <c r="H209" s="96" t="s">
        <v>878</v>
      </c>
      <c r="I209" s="96" t="s">
        <v>359</v>
      </c>
      <c r="J209" s="96" t="s">
        <v>85</v>
      </c>
      <c r="K209" s="96" t="s">
        <v>390</v>
      </c>
      <c r="L209" s="65">
        <f>HLOOKUP(L$20,$S$18:$AW209,ROW($S209)-ROW($S$18)+1,FALSE)</f>
        <v>124</v>
      </c>
      <c r="M209" s="65">
        <f>HLOOKUP(M$20,$S$18:$AW209,ROW($S209)-ROW($S$18)+1,FALSE)</f>
        <v>86</v>
      </c>
      <c r="N209" s="66">
        <f t="shared" si="7"/>
        <v>-0.30645161290322576</v>
      </c>
      <c r="O209" s="31">
        <f>IF(ISERROR(SUMIF($B$21:$B$672,$B209,$M$21:$M$672)/SUMIF($B$21:$B$672,$B209,$L$21:$L$672)-1),"-",SUMIF($B$21:$B$672,$B209,$M$21:$M$672)/SUMIF($B$21:$B$672,$B209,$L$21:$L$672)-1)</f>
        <v>-8.4411003997178491E-2</v>
      </c>
      <c r="P209" s="31">
        <f>IF(ISERROR(SUMIF($J$21:$J$672,$J209,$M$21:$M$672)/SUMIF($J$21:$J$672,$J209,$L$21:$L$672)-1),"-",SUMIF($J$21:$J$672,$J209,$M$21:$M$672)/SUMIF($J$21:$J$672,$J209,$L$21:$L$672)-1)</f>
        <v>-8.1745644031916642E-2</v>
      </c>
      <c r="Q209" s="31">
        <f>IF(ISERROR(SUMIF($K$21:$K$672,$K209,$M$21:$M$672)/SUMIF($K$21:$K$672,$K209,$L$21:$L$672)-1),"-",SUMIF($K$21:$K$672,$K209,$M$21:$M$672)/SUMIF($K$21:$K$672,$K209,$L$21:$L$672)-1)</f>
        <v>-6.9640082528846903E-2</v>
      </c>
      <c r="R209" s="31">
        <f>IF(ISERROR(SUMIF($I$21:$I$672,$I209,$M$21:$M$672)/SUMIF($I$21:$I$672,$I209,$L$21:$L$672)-1),"-",SUMIF($I$21:$I$672,$I209,$M$21:$M$672)/SUMIF($I$21:$I$672,$I209,$L$21:$L$672)-1)</f>
        <v>-8.3315621679064811E-2</v>
      </c>
      <c r="S209" s="46">
        <v>115</v>
      </c>
      <c r="T209" s="46">
        <v>115</v>
      </c>
      <c r="U209" s="46">
        <v>133</v>
      </c>
      <c r="V209" s="46">
        <v>132</v>
      </c>
      <c r="W209" s="46">
        <v>127</v>
      </c>
      <c r="X209" s="46">
        <v>124</v>
      </c>
      <c r="Y209" s="46">
        <v>112</v>
      </c>
      <c r="Z209" s="46">
        <v>102</v>
      </c>
      <c r="AA209" s="46">
        <v>95</v>
      </c>
      <c r="AB209" s="46">
        <v>89</v>
      </c>
      <c r="AC209" s="46">
        <v>86</v>
      </c>
      <c r="AD209" s="46">
        <v>84</v>
      </c>
      <c r="AE209" s="46">
        <v>84</v>
      </c>
      <c r="AF209" s="46">
        <v>82</v>
      </c>
      <c r="AG209" s="46">
        <v>80</v>
      </c>
      <c r="AH209" s="46">
        <v>78</v>
      </c>
      <c r="AI209" s="46">
        <v>76</v>
      </c>
      <c r="AJ209" s="46">
        <v>75</v>
      </c>
      <c r="AK209" s="46">
        <v>74</v>
      </c>
      <c r="AL209" s="46">
        <v>73</v>
      </c>
      <c r="AM209" s="46">
        <v>72</v>
      </c>
      <c r="AN209" s="46">
        <v>73</v>
      </c>
      <c r="AO209" s="46">
        <v>73</v>
      </c>
      <c r="AP209" s="46">
        <v>74</v>
      </c>
      <c r="AQ209" s="46">
        <v>75</v>
      </c>
      <c r="AR209" s="47">
        <v>76</v>
      </c>
      <c r="AS209" s="80" t="str">
        <f>IF(COUNTIF(B$20:B209,B209)=1,1,"-")</f>
        <v>-</v>
      </c>
      <c r="AT209" s="80">
        <f>IF(COUNTIF(J$20:J209,J209)=1,1,"-")</f>
        <v>1</v>
      </c>
      <c r="AU209" s="80" t="str">
        <f>IF(COUNTIF(K$20:K209,K209)=1,1,"-")</f>
        <v>-</v>
      </c>
      <c r="AV209" s="80">
        <f>IF(COUNTIF(I$20:I209,I209)=1,1,"-")</f>
        <v>1</v>
      </c>
      <c r="AW209" s="48" t="s">
        <v>241</v>
      </c>
      <c r="AZ209"/>
      <c r="BA209"/>
      <c r="BB209"/>
      <c r="BC209"/>
      <c r="BD209"/>
    </row>
    <row r="210" spans="1:56" ht="15.75" customHeight="1" x14ac:dyDescent="0.2">
      <c r="A210" s="93" t="s">
        <v>1798</v>
      </c>
      <c r="B210" s="95" t="s">
        <v>2076</v>
      </c>
      <c r="C210" s="94" t="s">
        <v>2077</v>
      </c>
      <c r="D210" s="94" t="s">
        <v>53</v>
      </c>
      <c r="E210" s="94" t="s">
        <v>53</v>
      </c>
      <c r="F210" s="94" t="s">
        <v>389</v>
      </c>
      <c r="G210" s="96" t="s">
        <v>879</v>
      </c>
      <c r="H210" s="96" t="s">
        <v>880</v>
      </c>
      <c r="I210" s="96" t="s">
        <v>53</v>
      </c>
      <c r="J210" s="96" t="s">
        <v>53</v>
      </c>
      <c r="K210" s="96" t="s">
        <v>389</v>
      </c>
      <c r="L210" s="65">
        <f>HLOOKUP(L$20,$S$18:$AW210,ROW($S210)-ROW($S$18)+1,FALSE)</f>
        <v>2531</v>
      </c>
      <c r="M210" s="65">
        <f>HLOOKUP(M$20,$S$18:$AW210,ROW($S210)-ROW($S$18)+1,FALSE)</f>
        <v>2216</v>
      </c>
      <c r="N210" s="66">
        <f t="shared" si="7"/>
        <v>-0.12445673646779931</v>
      </c>
      <c r="O210" s="31">
        <f>IF(ISERROR(SUMIF($B$21:$B$672,$B210,$M$21:$M$672)/SUMIF($B$21:$B$672,$B210,$L$21:$L$672)-1),"-",SUMIF($B$21:$B$672,$B210,$M$21:$M$672)/SUMIF($B$21:$B$672,$B210,$L$21:$L$672)-1)</f>
        <v>-0.12445673646779931</v>
      </c>
      <c r="P210" s="31">
        <f>IF(ISERROR(SUMIF($J$21:$J$672,$J210,$M$21:$M$672)/SUMIF($J$21:$J$672,$J210,$L$21:$L$672)-1),"-",SUMIF($J$21:$J$672,$J210,$M$21:$M$672)/SUMIF($J$21:$J$672,$J210,$L$21:$L$672)-1)</f>
        <v>-0.12445673646779931</v>
      </c>
      <c r="Q210" s="31">
        <f>IF(ISERROR(SUMIF($K$21:$K$672,$K210,$M$21:$M$672)/SUMIF($K$21:$K$672,$K210,$L$21:$L$672)-1),"-",SUMIF($K$21:$K$672,$K210,$M$21:$M$672)/SUMIF($K$21:$K$672,$K210,$L$21:$L$672)-1)</f>
        <v>-7.8231982896267982E-2</v>
      </c>
      <c r="R210" s="31">
        <f>IF(ISERROR(SUMIF($I$21:$I$672,$I210,$M$21:$M$672)/SUMIF($I$21:$I$672,$I210,$L$21:$L$672)-1),"-",SUMIF($I$21:$I$672,$I210,$M$21:$M$672)/SUMIF($I$21:$I$672,$I210,$L$21:$L$672)-1)</f>
        <v>-0.12445673646779931</v>
      </c>
      <c r="S210" s="46">
        <v>2717</v>
      </c>
      <c r="T210" s="46">
        <v>2643</v>
      </c>
      <c r="U210" s="46">
        <v>2607</v>
      </c>
      <c r="V210" s="46">
        <v>2591</v>
      </c>
      <c r="W210" s="46">
        <v>2556</v>
      </c>
      <c r="X210" s="46">
        <v>2531</v>
      </c>
      <c r="Y210" s="46">
        <v>2492</v>
      </c>
      <c r="Z210" s="46">
        <v>2411</v>
      </c>
      <c r="AA210" s="46">
        <v>2350</v>
      </c>
      <c r="AB210" s="46">
        <v>2282</v>
      </c>
      <c r="AC210" s="46">
        <v>2216</v>
      </c>
      <c r="AD210" s="46">
        <v>2177</v>
      </c>
      <c r="AE210" s="46">
        <v>2154</v>
      </c>
      <c r="AF210" s="46">
        <v>2148</v>
      </c>
      <c r="AG210" s="46">
        <v>2115</v>
      </c>
      <c r="AH210" s="46">
        <v>2075</v>
      </c>
      <c r="AI210" s="46">
        <v>2032</v>
      </c>
      <c r="AJ210" s="46">
        <v>1974</v>
      </c>
      <c r="AK210" s="46">
        <v>1945</v>
      </c>
      <c r="AL210" s="46">
        <v>1942</v>
      </c>
      <c r="AM210" s="46">
        <v>1940</v>
      </c>
      <c r="AN210" s="46">
        <v>1960</v>
      </c>
      <c r="AO210" s="46">
        <v>1977</v>
      </c>
      <c r="AP210" s="46">
        <v>1986</v>
      </c>
      <c r="AQ210" s="46">
        <v>2001</v>
      </c>
      <c r="AR210" s="47">
        <v>2012</v>
      </c>
      <c r="AS210" s="80">
        <f>IF(COUNTIF(B$20:B210,B210)=1,1,"-")</f>
        <v>1</v>
      </c>
      <c r="AT210" s="80">
        <f>IF(COUNTIF(J$20:J210,J210)=1,1,"-")</f>
        <v>1</v>
      </c>
      <c r="AU210" s="80" t="str">
        <f>IF(COUNTIF(K$20:K210,K210)=1,1,"-")</f>
        <v>-</v>
      </c>
      <c r="AV210" s="80">
        <f>IF(COUNTIF(I$20:I210,I210)=1,1,"-")</f>
        <v>1</v>
      </c>
      <c r="AW210" s="48" t="s">
        <v>241</v>
      </c>
      <c r="AZ210"/>
      <c r="BA210"/>
      <c r="BB210"/>
      <c r="BC210"/>
      <c r="BD210"/>
    </row>
    <row r="211" spans="1:56" ht="15.75" customHeight="1" x14ac:dyDescent="0.2">
      <c r="A211" s="93" t="s">
        <v>1798</v>
      </c>
      <c r="B211" s="95" t="s">
        <v>2078</v>
      </c>
      <c r="C211" s="94" t="s">
        <v>2079</v>
      </c>
      <c r="D211" s="94" t="s">
        <v>73</v>
      </c>
      <c r="E211" s="94" t="s">
        <v>73</v>
      </c>
      <c r="F211" s="94" t="s">
        <v>388</v>
      </c>
      <c r="G211" s="96" t="s">
        <v>881</v>
      </c>
      <c r="H211" s="96" t="s">
        <v>882</v>
      </c>
      <c r="I211" s="96" t="s">
        <v>73</v>
      </c>
      <c r="J211" s="96" t="s">
        <v>73</v>
      </c>
      <c r="K211" s="96" t="s">
        <v>388</v>
      </c>
      <c r="L211" s="65">
        <f>HLOOKUP(L$20,$S$18:$AW211,ROW($S211)-ROW($S$18)+1,FALSE)</f>
        <v>1911</v>
      </c>
      <c r="M211" s="65">
        <f>HLOOKUP(M$20,$S$18:$AW211,ROW($S211)-ROW($S$18)+1,FALSE)</f>
        <v>1771</v>
      </c>
      <c r="N211" s="66">
        <f t="shared" si="7"/>
        <v>-7.3260073260073222E-2</v>
      </c>
      <c r="O211" s="31">
        <f>IF(ISERROR(SUMIF($B$21:$B$672,$B211,$M$21:$M$672)/SUMIF($B$21:$B$672,$B211,$L$21:$L$672)-1),"-",SUMIF($B$21:$B$672,$B211,$M$21:$M$672)/SUMIF($B$21:$B$672,$B211,$L$21:$L$672)-1)</f>
        <v>-8.1357508135750822E-2</v>
      </c>
      <c r="P211" s="31">
        <f>IF(ISERROR(SUMIF($J$21:$J$672,$J211,$M$21:$M$672)/SUMIF($J$21:$J$672,$J211,$L$21:$L$672)-1),"-",SUMIF($J$21:$J$672,$J211,$M$21:$M$672)/SUMIF($J$21:$J$672,$J211,$L$21:$L$672)-1)</f>
        <v>-7.3652826855123643E-2</v>
      </c>
      <c r="Q211" s="31">
        <f>IF(ISERROR(SUMIF($K$21:$K$672,$K211,$M$21:$M$672)/SUMIF($K$21:$K$672,$K211,$L$21:$L$672)-1),"-",SUMIF($K$21:$K$672,$K211,$M$21:$M$672)/SUMIF($K$21:$K$672,$K211,$L$21:$L$672)-1)</f>
        <v>-5.3599033502643612E-2</v>
      </c>
      <c r="R211" s="31">
        <f>IF(ISERROR(SUMIF($I$21:$I$672,$I211,$M$21:$M$672)/SUMIF($I$21:$I$672,$I211,$L$21:$L$672)-1),"-",SUMIF($I$21:$I$672,$I211,$M$21:$M$672)/SUMIF($I$21:$I$672,$I211,$L$21:$L$672)-1)</f>
        <v>-7.3652826855123643E-2</v>
      </c>
      <c r="S211" s="46">
        <v>1734</v>
      </c>
      <c r="T211" s="46">
        <v>1801</v>
      </c>
      <c r="U211" s="46">
        <v>1770</v>
      </c>
      <c r="V211" s="46">
        <v>1799</v>
      </c>
      <c r="W211" s="46">
        <v>1862</v>
      </c>
      <c r="X211" s="46">
        <v>1911</v>
      </c>
      <c r="Y211" s="46">
        <v>1908</v>
      </c>
      <c r="Z211" s="46">
        <v>1887</v>
      </c>
      <c r="AA211" s="46">
        <v>1859</v>
      </c>
      <c r="AB211" s="46">
        <v>1802</v>
      </c>
      <c r="AC211" s="46">
        <v>1771</v>
      </c>
      <c r="AD211" s="46">
        <v>1745</v>
      </c>
      <c r="AE211" s="46">
        <v>1730</v>
      </c>
      <c r="AF211" s="46">
        <v>1701</v>
      </c>
      <c r="AG211" s="46">
        <v>1642</v>
      </c>
      <c r="AH211" s="46">
        <v>1617</v>
      </c>
      <c r="AI211" s="46">
        <v>1598</v>
      </c>
      <c r="AJ211" s="46">
        <v>1552</v>
      </c>
      <c r="AK211" s="46">
        <v>1534</v>
      </c>
      <c r="AL211" s="46">
        <v>1519</v>
      </c>
      <c r="AM211" s="46">
        <v>1508</v>
      </c>
      <c r="AN211" s="46">
        <v>1506</v>
      </c>
      <c r="AO211" s="46">
        <v>1506</v>
      </c>
      <c r="AP211" s="46">
        <v>1499</v>
      </c>
      <c r="AQ211" s="46">
        <v>1502</v>
      </c>
      <c r="AR211" s="47">
        <v>1517</v>
      </c>
      <c r="AS211" s="80">
        <f>IF(COUNTIF(B$20:B211,B211)=1,1,"-")</f>
        <v>1</v>
      </c>
      <c r="AT211" s="80" t="str">
        <f>IF(COUNTIF(J$20:J211,J211)=1,1,"-")</f>
        <v>-</v>
      </c>
      <c r="AU211" s="80" t="str">
        <f>IF(COUNTIF(K$20:K211,K211)=1,1,"-")</f>
        <v>-</v>
      </c>
      <c r="AV211" s="80" t="str">
        <f>IF(COUNTIF(I$20:I211,I211)=1,1,"-")</f>
        <v>-</v>
      </c>
      <c r="AW211" s="48" t="s">
        <v>241</v>
      </c>
      <c r="AZ211"/>
      <c r="BA211"/>
      <c r="BB211"/>
      <c r="BC211"/>
      <c r="BD211"/>
    </row>
    <row r="212" spans="1:56" ht="15.75" customHeight="1" x14ac:dyDescent="0.2">
      <c r="A212" s="93" t="s">
        <v>1798</v>
      </c>
      <c r="B212" s="95" t="s">
        <v>2080</v>
      </c>
      <c r="C212" s="94" t="s">
        <v>2081</v>
      </c>
      <c r="D212" s="94" t="s">
        <v>39</v>
      </c>
      <c r="E212" s="94" t="s">
        <v>39</v>
      </c>
      <c r="F212" s="94" t="s">
        <v>384</v>
      </c>
      <c r="G212" s="96" t="s">
        <v>883</v>
      </c>
      <c r="H212" s="96" t="s">
        <v>884</v>
      </c>
      <c r="I212" s="96" t="s">
        <v>39</v>
      </c>
      <c r="J212" s="96" t="s">
        <v>39</v>
      </c>
      <c r="K212" s="96" t="s">
        <v>384</v>
      </c>
      <c r="L212" s="65">
        <f>HLOOKUP(L$20,$S$18:$AW212,ROW($S212)-ROW($S$18)+1,FALSE)</f>
        <v>203</v>
      </c>
      <c r="M212" s="65">
        <f>HLOOKUP(M$20,$S$18:$AW212,ROW($S212)-ROW($S$18)+1,FALSE)</f>
        <v>219</v>
      </c>
      <c r="N212" s="66">
        <f t="shared" si="7"/>
        <v>7.8817733990147687E-2</v>
      </c>
      <c r="O212" s="31">
        <f>IF(ISERROR(SUMIF($B$21:$B$672,$B212,$M$21:$M$672)/SUMIF($B$21:$B$672,$B212,$L$21:$L$672)-1),"-",SUMIF($B$21:$B$672,$B212,$M$21:$M$672)/SUMIF($B$21:$B$672,$B212,$L$21:$L$672)-1)</f>
        <v>1.4836232639711788E-2</v>
      </c>
      <c r="P212" s="31">
        <f>IF(ISERROR(SUMIF($J$21:$J$672,$J212,$M$21:$M$672)/SUMIF($J$21:$J$672,$J212,$L$21:$L$672)-1),"-",SUMIF($J$21:$J$672,$J212,$M$21:$M$672)/SUMIF($J$21:$J$672,$J212,$L$21:$L$672)-1)</f>
        <v>1.3258691809074907E-3</v>
      </c>
      <c r="Q212" s="31">
        <f>IF(ISERROR(SUMIF($K$21:$K$672,$K212,$M$21:$M$672)/SUMIF($K$21:$K$672,$K212,$L$21:$L$672)-1),"-",SUMIF($K$21:$K$672,$K212,$M$21:$M$672)/SUMIF($K$21:$K$672,$K212,$L$21:$L$672)-1)</f>
        <v>-2.2365450582957913E-2</v>
      </c>
      <c r="R212" s="31">
        <f>IF(ISERROR(SUMIF($I$21:$I$672,$I212,$M$21:$M$672)/SUMIF($I$21:$I$672,$I212,$L$21:$L$672)-1),"-",SUMIF($I$21:$I$672,$I212,$M$21:$M$672)/SUMIF($I$21:$I$672,$I212,$L$21:$L$672)-1)</f>
        <v>9.9792929670883268E-5</v>
      </c>
      <c r="S212" s="46">
        <v>191</v>
      </c>
      <c r="T212" s="46">
        <v>200</v>
      </c>
      <c r="U212" s="46">
        <v>204</v>
      </c>
      <c r="V212" s="46">
        <v>206</v>
      </c>
      <c r="W212" s="46">
        <v>196</v>
      </c>
      <c r="X212" s="46">
        <v>203</v>
      </c>
      <c r="Y212" s="46">
        <v>216</v>
      </c>
      <c r="Z212" s="46">
        <v>224</v>
      </c>
      <c r="AA212" s="46">
        <v>227</v>
      </c>
      <c r="AB212" s="46">
        <v>225</v>
      </c>
      <c r="AC212" s="46">
        <v>219</v>
      </c>
      <c r="AD212" s="46">
        <v>210</v>
      </c>
      <c r="AE212" s="46">
        <v>204</v>
      </c>
      <c r="AF212" s="46">
        <v>199</v>
      </c>
      <c r="AG212" s="46">
        <v>200</v>
      </c>
      <c r="AH212" s="46">
        <v>201</v>
      </c>
      <c r="AI212" s="46">
        <v>202</v>
      </c>
      <c r="AJ212" s="46">
        <v>204</v>
      </c>
      <c r="AK212" s="46">
        <v>204</v>
      </c>
      <c r="AL212" s="46">
        <v>207</v>
      </c>
      <c r="AM212" s="46">
        <v>209</v>
      </c>
      <c r="AN212" s="46">
        <v>210</v>
      </c>
      <c r="AO212" s="46">
        <v>214</v>
      </c>
      <c r="AP212" s="46">
        <v>217</v>
      </c>
      <c r="AQ212" s="46">
        <v>222</v>
      </c>
      <c r="AR212" s="47">
        <v>226</v>
      </c>
      <c r="AS212" s="80">
        <f>IF(COUNTIF(B$20:B212,B212)=1,1,"-")</f>
        <v>1</v>
      </c>
      <c r="AT212" s="80" t="str">
        <f>IF(COUNTIF(J$20:J212,J212)=1,1,"-")</f>
        <v>-</v>
      </c>
      <c r="AU212" s="80" t="str">
        <f>IF(COUNTIF(K$20:K212,K212)=1,1,"-")</f>
        <v>-</v>
      </c>
      <c r="AV212" s="80" t="str">
        <f>IF(COUNTIF(I$20:I212,I212)=1,1,"-")</f>
        <v>-</v>
      </c>
      <c r="AW212" s="48" t="s">
        <v>241</v>
      </c>
      <c r="AZ212"/>
      <c r="BA212"/>
      <c r="BB212"/>
      <c r="BC212"/>
      <c r="BD212"/>
    </row>
    <row r="213" spans="1:56" ht="15.75" customHeight="1" x14ac:dyDescent="0.2">
      <c r="A213" s="93" t="s">
        <v>1798</v>
      </c>
      <c r="B213" s="95" t="s">
        <v>2082</v>
      </c>
      <c r="C213" s="94" t="s">
        <v>2083</v>
      </c>
      <c r="D213" s="94" t="s">
        <v>11</v>
      </c>
      <c r="E213" s="94" t="s">
        <v>11</v>
      </c>
      <c r="F213" s="94" t="s">
        <v>395</v>
      </c>
      <c r="G213" s="96" t="s">
        <v>885</v>
      </c>
      <c r="H213" s="96" t="s">
        <v>886</v>
      </c>
      <c r="I213" s="96" t="s">
        <v>11</v>
      </c>
      <c r="J213" s="96" t="s">
        <v>11</v>
      </c>
      <c r="K213" s="96" t="s">
        <v>395</v>
      </c>
      <c r="L213" s="65">
        <f>HLOOKUP(L$20,$S$18:$AW213,ROW($S213)-ROW($S$18)+1,FALSE)</f>
        <v>3034</v>
      </c>
      <c r="M213" s="65">
        <f>HLOOKUP(M$20,$S$18:$AW213,ROW($S213)-ROW($S$18)+1,FALSE)</f>
        <v>2731</v>
      </c>
      <c r="N213" s="66">
        <f t="shared" ref="N213:N276" si="8">IF(ISERROR(M213/L213-1),"-",M213/L213-1)</f>
        <v>-9.9868160843770593E-2</v>
      </c>
      <c r="O213" s="31">
        <f>IF(ISERROR(SUMIF($B$21:$B$672,$B213,$M$21:$M$672)/SUMIF($B$21:$B$672,$B213,$L$21:$L$672)-1),"-",SUMIF($B$21:$B$672,$B213,$M$21:$M$672)/SUMIF($B$21:$B$672,$B213,$L$21:$L$672)-1)</f>
        <v>-9.9868160843770593E-2</v>
      </c>
      <c r="P213" s="31">
        <f>IF(ISERROR(SUMIF($J$21:$J$672,$J213,$M$21:$M$672)/SUMIF($J$21:$J$672,$J213,$L$21:$L$672)-1),"-",SUMIF($J$21:$J$672,$J213,$M$21:$M$672)/SUMIF($J$21:$J$672,$J213,$L$21:$L$672)-1)</f>
        <v>-2.0937017333104491E-2</v>
      </c>
      <c r="Q213" s="31">
        <f>IF(ISERROR(SUMIF($K$21:$K$672,$K213,$M$21:$M$672)/SUMIF($K$21:$K$672,$K213,$L$21:$L$672)-1),"-",SUMIF($K$21:$K$672,$K213,$M$21:$M$672)/SUMIF($K$21:$K$672,$K213,$L$21:$L$672)-1)</f>
        <v>-1.9312825455785054E-2</v>
      </c>
      <c r="R213" s="31">
        <f>IF(ISERROR(SUMIF($I$21:$I$672,$I213,$M$21:$M$672)/SUMIF($I$21:$I$672,$I213,$L$21:$L$672)-1),"-",SUMIF($I$21:$I$672,$I213,$M$21:$M$672)/SUMIF($I$21:$I$672,$I213,$L$21:$L$672)-1)</f>
        <v>-2.0937017333104491E-2</v>
      </c>
      <c r="S213" s="46">
        <v>2914</v>
      </c>
      <c r="T213" s="46">
        <v>2981</v>
      </c>
      <c r="U213" s="46">
        <v>3060</v>
      </c>
      <c r="V213" s="46">
        <v>3101</v>
      </c>
      <c r="W213" s="46">
        <v>3097</v>
      </c>
      <c r="X213" s="46">
        <v>3034</v>
      </c>
      <c r="Y213" s="46">
        <v>2935</v>
      </c>
      <c r="Z213" s="46">
        <v>2836</v>
      </c>
      <c r="AA213" s="46">
        <v>2766</v>
      </c>
      <c r="AB213" s="46">
        <v>2732</v>
      </c>
      <c r="AC213" s="46">
        <v>2731</v>
      </c>
      <c r="AD213" s="46">
        <v>2714</v>
      </c>
      <c r="AE213" s="46">
        <v>2710</v>
      </c>
      <c r="AF213" s="46">
        <v>2699</v>
      </c>
      <c r="AG213" s="46">
        <v>2662</v>
      </c>
      <c r="AH213" s="46">
        <v>2624</v>
      </c>
      <c r="AI213" s="46">
        <v>2587</v>
      </c>
      <c r="AJ213" s="46">
        <v>2546</v>
      </c>
      <c r="AK213" s="46">
        <v>2530</v>
      </c>
      <c r="AL213" s="46">
        <v>2532</v>
      </c>
      <c r="AM213" s="46">
        <v>2534</v>
      </c>
      <c r="AN213" s="46">
        <v>2534</v>
      </c>
      <c r="AO213" s="46">
        <v>2528</v>
      </c>
      <c r="AP213" s="46">
        <v>2525</v>
      </c>
      <c r="AQ213" s="46">
        <v>2525</v>
      </c>
      <c r="AR213" s="47">
        <v>2532</v>
      </c>
      <c r="AS213" s="80">
        <f>IF(COUNTIF(B$20:B213,B213)=1,1,"-")</f>
        <v>1</v>
      </c>
      <c r="AT213" s="80">
        <f>IF(COUNTIF(J$20:J213,J213)=1,1,"-")</f>
        <v>1</v>
      </c>
      <c r="AU213" s="80" t="str">
        <f>IF(COUNTIF(K$20:K213,K213)=1,1,"-")</f>
        <v>-</v>
      </c>
      <c r="AV213" s="80">
        <f>IF(COUNTIF(I$20:I213,I213)=1,1,"-")</f>
        <v>1</v>
      </c>
      <c r="AW213" s="48" t="s">
        <v>241</v>
      </c>
      <c r="AZ213"/>
      <c r="BA213"/>
      <c r="BB213"/>
      <c r="BC213"/>
      <c r="BD213"/>
    </row>
    <row r="214" spans="1:56" ht="15.75" customHeight="1" x14ac:dyDescent="0.2">
      <c r="A214" s="93" t="s">
        <v>1798</v>
      </c>
      <c r="B214" s="95" t="s">
        <v>440</v>
      </c>
      <c r="C214" s="94" t="s">
        <v>42</v>
      </c>
      <c r="D214" s="94" t="s">
        <v>297</v>
      </c>
      <c r="E214" s="94" t="s">
        <v>44</v>
      </c>
      <c r="F214" s="94" t="s">
        <v>384</v>
      </c>
      <c r="G214" s="96" t="s">
        <v>887</v>
      </c>
      <c r="H214" s="96" t="s">
        <v>888</v>
      </c>
      <c r="I214" s="96" t="s">
        <v>297</v>
      </c>
      <c r="J214" s="96" t="s">
        <v>44</v>
      </c>
      <c r="K214" s="96" t="s">
        <v>384</v>
      </c>
      <c r="L214" s="65">
        <f>HLOOKUP(L$20,$S$18:$AW214,ROW($S214)-ROW($S$18)+1,FALSE)</f>
        <v>246</v>
      </c>
      <c r="M214" s="65">
        <f>HLOOKUP(M$20,$S$18:$AW214,ROW($S214)-ROW($S$18)+1,FALSE)</f>
        <v>232</v>
      </c>
      <c r="N214" s="66">
        <f t="shared" si="8"/>
        <v>-5.6910569105691033E-2</v>
      </c>
      <c r="O214" s="31">
        <f>IF(ISERROR(SUMIF($B$21:$B$672,$B214,$M$21:$M$672)/SUMIF($B$21:$B$672,$B214,$L$21:$L$672)-1),"-",SUMIF($B$21:$B$672,$B214,$M$21:$M$672)/SUMIF($B$21:$B$672,$B214,$L$21:$L$672)-1)</f>
        <v>-3.5595633602277799E-3</v>
      </c>
      <c r="P214" s="31">
        <f>IF(ISERROR(SUMIF($J$21:$J$672,$J214,$M$21:$M$672)/SUMIF($J$21:$J$672,$J214,$L$21:$L$672)-1),"-",SUMIF($J$21:$J$672,$J214,$M$21:$M$672)/SUMIF($J$21:$J$672,$J214,$L$21:$L$672)-1)</f>
        <v>1.7723999829576842E-2</v>
      </c>
      <c r="Q214" s="31">
        <f>IF(ISERROR(SUMIF($K$21:$K$672,$K214,$M$21:$M$672)/SUMIF($K$21:$K$672,$K214,$L$21:$L$672)-1),"-",SUMIF($K$21:$K$672,$K214,$M$21:$M$672)/SUMIF($K$21:$K$672,$K214,$L$21:$L$672)-1)</f>
        <v>-2.2365450582957913E-2</v>
      </c>
      <c r="R214" s="31">
        <f>IF(ISERROR(SUMIF($I$21:$I$672,$I214,$M$21:$M$672)/SUMIF($I$21:$I$672,$I214,$L$21:$L$672)-1),"-",SUMIF($I$21:$I$672,$I214,$M$21:$M$672)/SUMIF($I$21:$I$672,$I214,$L$21:$L$672)-1)</f>
        <v>1.7723999829576842E-2</v>
      </c>
      <c r="S214" s="46">
        <v>219</v>
      </c>
      <c r="T214" s="46">
        <v>223</v>
      </c>
      <c r="U214" s="46">
        <v>221</v>
      </c>
      <c r="V214" s="46">
        <v>231</v>
      </c>
      <c r="W214" s="46">
        <v>236</v>
      </c>
      <c r="X214" s="46">
        <v>246</v>
      </c>
      <c r="Y214" s="46">
        <v>249</v>
      </c>
      <c r="Z214" s="46">
        <v>248</v>
      </c>
      <c r="AA214" s="46">
        <v>246</v>
      </c>
      <c r="AB214" s="46">
        <v>238</v>
      </c>
      <c r="AC214" s="46">
        <v>232</v>
      </c>
      <c r="AD214" s="46">
        <v>225</v>
      </c>
      <c r="AE214" s="46">
        <v>222</v>
      </c>
      <c r="AF214" s="46">
        <v>221</v>
      </c>
      <c r="AG214" s="46">
        <v>222</v>
      </c>
      <c r="AH214" s="46">
        <v>221</v>
      </c>
      <c r="AI214" s="46">
        <v>221</v>
      </c>
      <c r="AJ214" s="46">
        <v>221</v>
      </c>
      <c r="AK214" s="46">
        <v>219</v>
      </c>
      <c r="AL214" s="46">
        <v>220</v>
      </c>
      <c r="AM214" s="46">
        <v>223</v>
      </c>
      <c r="AN214" s="46">
        <v>229</v>
      </c>
      <c r="AO214" s="46">
        <v>233</v>
      </c>
      <c r="AP214" s="46">
        <v>239</v>
      </c>
      <c r="AQ214" s="46">
        <v>246</v>
      </c>
      <c r="AR214" s="47">
        <v>253</v>
      </c>
      <c r="AS214" s="80" t="str">
        <f>IF(COUNTIF(B$20:B214,B214)=1,1,"-")</f>
        <v>-</v>
      </c>
      <c r="AT214" s="80" t="str">
        <f>IF(COUNTIF(J$20:J214,J214)=1,1,"-")</f>
        <v>-</v>
      </c>
      <c r="AU214" s="80" t="str">
        <f>IF(COUNTIF(K$20:K214,K214)=1,1,"-")</f>
        <v>-</v>
      </c>
      <c r="AV214" s="80" t="str">
        <f>IF(COUNTIF(I$20:I214,I214)=1,1,"-")</f>
        <v>-</v>
      </c>
      <c r="AW214" s="48" t="s">
        <v>241</v>
      </c>
      <c r="AZ214"/>
      <c r="BA214"/>
      <c r="BB214"/>
      <c r="BC214"/>
      <c r="BD214"/>
    </row>
    <row r="215" spans="1:56" ht="15.75" customHeight="1" x14ac:dyDescent="0.2">
      <c r="A215" s="93" t="s">
        <v>1798</v>
      </c>
      <c r="B215" s="95" t="s">
        <v>1835</v>
      </c>
      <c r="C215" s="94" t="s">
        <v>1836</v>
      </c>
      <c r="D215" s="94" t="s">
        <v>284</v>
      </c>
      <c r="E215" s="94" t="s">
        <v>79</v>
      </c>
      <c r="F215" s="94" t="s">
        <v>388</v>
      </c>
      <c r="G215" s="96" t="s">
        <v>889</v>
      </c>
      <c r="H215" s="96" t="s">
        <v>890</v>
      </c>
      <c r="I215" s="96" t="s">
        <v>76</v>
      </c>
      <c r="J215" s="96" t="s">
        <v>76</v>
      </c>
      <c r="K215" s="96" t="s">
        <v>388</v>
      </c>
      <c r="L215" s="65">
        <f>HLOOKUP(L$20,$S$18:$AW215,ROW($S215)-ROW($S$18)+1,FALSE)</f>
        <v>2956</v>
      </c>
      <c r="M215" s="65">
        <f>HLOOKUP(M$20,$S$18:$AW215,ROW($S215)-ROW($S$18)+1,FALSE)</f>
        <v>2568</v>
      </c>
      <c r="N215" s="66">
        <f t="shared" si="8"/>
        <v>-0.13125845737483088</v>
      </c>
      <c r="O215" s="31">
        <f>IF(ISERROR(SUMIF($B$21:$B$672,$B215,$M$21:$M$672)/SUMIF($B$21:$B$672,$B215,$L$21:$L$672)-1),"-",SUMIF($B$21:$B$672,$B215,$M$21:$M$672)/SUMIF($B$21:$B$672,$B215,$L$21:$L$672)-1)</f>
        <v>-9.4627753993943853E-2</v>
      </c>
      <c r="P215" s="31">
        <f>IF(ISERROR(SUMIF($J$21:$J$672,$J215,$M$21:$M$672)/SUMIF($J$21:$J$672,$J215,$L$21:$L$672)-1),"-",SUMIF($J$21:$J$672,$J215,$M$21:$M$672)/SUMIF($J$21:$J$672,$J215,$L$21:$L$672)-1)</f>
        <v>-0.13125845737483088</v>
      </c>
      <c r="Q215" s="31">
        <f>IF(ISERROR(SUMIF($K$21:$K$672,$K215,$M$21:$M$672)/SUMIF($K$21:$K$672,$K215,$L$21:$L$672)-1),"-",SUMIF($K$21:$K$672,$K215,$M$21:$M$672)/SUMIF($K$21:$K$672,$K215,$L$21:$L$672)-1)</f>
        <v>-5.3599033502643612E-2</v>
      </c>
      <c r="R215" s="31">
        <f>IF(ISERROR(SUMIF($I$21:$I$672,$I215,$M$21:$M$672)/SUMIF($I$21:$I$672,$I215,$L$21:$L$672)-1),"-",SUMIF($I$21:$I$672,$I215,$M$21:$M$672)/SUMIF($I$21:$I$672,$I215,$L$21:$L$672)-1)</f>
        <v>-0.13125845737483088</v>
      </c>
      <c r="S215" s="46">
        <v>2865</v>
      </c>
      <c r="T215" s="46">
        <v>2865</v>
      </c>
      <c r="U215" s="46">
        <v>2919</v>
      </c>
      <c r="V215" s="46">
        <v>2922</v>
      </c>
      <c r="W215" s="46">
        <v>2975</v>
      </c>
      <c r="X215" s="46">
        <v>2956</v>
      </c>
      <c r="Y215" s="46">
        <v>2924</v>
      </c>
      <c r="Z215" s="46">
        <v>2845</v>
      </c>
      <c r="AA215" s="46">
        <v>2756</v>
      </c>
      <c r="AB215" s="46">
        <v>2657</v>
      </c>
      <c r="AC215" s="46">
        <v>2568</v>
      </c>
      <c r="AD215" s="46">
        <v>2524</v>
      </c>
      <c r="AE215" s="46">
        <v>2461</v>
      </c>
      <c r="AF215" s="46">
        <v>2393</v>
      </c>
      <c r="AG215" s="46">
        <v>2330</v>
      </c>
      <c r="AH215" s="46">
        <v>2272</v>
      </c>
      <c r="AI215" s="46">
        <v>2247</v>
      </c>
      <c r="AJ215" s="46">
        <v>2213</v>
      </c>
      <c r="AK215" s="46">
        <v>2214</v>
      </c>
      <c r="AL215" s="46">
        <v>2233</v>
      </c>
      <c r="AM215" s="46">
        <v>2247</v>
      </c>
      <c r="AN215" s="46">
        <v>2257</v>
      </c>
      <c r="AO215" s="46">
        <v>2263</v>
      </c>
      <c r="AP215" s="46">
        <v>2268</v>
      </c>
      <c r="AQ215" s="46">
        <v>2268</v>
      </c>
      <c r="AR215" s="47">
        <v>2289</v>
      </c>
      <c r="AS215" s="80" t="str">
        <f>IF(COUNTIF(B$20:B215,B215)=1,1,"-")</f>
        <v>-</v>
      </c>
      <c r="AT215" s="80">
        <f>IF(COUNTIF(J$20:J215,J215)=1,1,"-")</f>
        <v>1</v>
      </c>
      <c r="AU215" s="80" t="str">
        <f>IF(COUNTIF(K$20:K215,K215)=1,1,"-")</f>
        <v>-</v>
      </c>
      <c r="AV215" s="80">
        <f>IF(COUNTIF(I$20:I215,I215)=1,1,"-")</f>
        <v>1</v>
      </c>
      <c r="AW215" s="48" t="s">
        <v>241</v>
      </c>
      <c r="AZ215"/>
      <c r="BA215"/>
      <c r="BB215"/>
      <c r="BC215"/>
      <c r="BD215"/>
    </row>
    <row r="216" spans="1:56" ht="15.75" customHeight="1" x14ac:dyDescent="0.2">
      <c r="A216" s="93" t="s">
        <v>1798</v>
      </c>
      <c r="B216" s="95" t="s">
        <v>1956</v>
      </c>
      <c r="C216" s="94" t="s">
        <v>1957</v>
      </c>
      <c r="D216" s="94" t="s">
        <v>62</v>
      </c>
      <c r="E216" s="94" t="s">
        <v>62</v>
      </c>
      <c r="F216" s="94" t="s">
        <v>389</v>
      </c>
      <c r="G216" s="96" t="s">
        <v>891</v>
      </c>
      <c r="H216" s="96" t="s">
        <v>892</v>
      </c>
      <c r="I216" s="96" t="s">
        <v>143</v>
      </c>
      <c r="J216" s="96" t="s">
        <v>143</v>
      </c>
      <c r="K216" s="96" t="s">
        <v>389</v>
      </c>
      <c r="L216" s="65">
        <f>HLOOKUP(L$20,$S$18:$AW216,ROW($S216)-ROW($S$18)+1,FALSE)</f>
        <v>3173</v>
      </c>
      <c r="M216" s="65">
        <f>HLOOKUP(M$20,$S$18:$AW216,ROW($S216)-ROW($S$18)+1,FALSE)</f>
        <v>2697</v>
      </c>
      <c r="N216" s="66">
        <f t="shared" si="8"/>
        <v>-0.15001575795776867</v>
      </c>
      <c r="O216" s="31">
        <f>IF(ISERROR(SUMIF($B$21:$B$672,$B216,$M$21:$M$672)/SUMIF($B$21:$B$672,$B216,$L$21:$L$672)-1),"-",SUMIF($B$21:$B$672,$B216,$M$21:$M$672)/SUMIF($B$21:$B$672,$B216,$L$21:$L$672)-1)</f>
        <v>-6.9290712468193405E-2</v>
      </c>
      <c r="P216" s="31">
        <f>IF(ISERROR(SUMIF($J$21:$J$672,$J216,$M$21:$M$672)/SUMIF($J$21:$J$672,$J216,$L$21:$L$672)-1),"-",SUMIF($J$21:$J$672,$J216,$M$21:$M$672)/SUMIF($J$21:$J$672,$J216,$L$21:$L$672)-1)</f>
        <v>-0.15001575795776867</v>
      </c>
      <c r="Q216" s="31">
        <f>IF(ISERROR(SUMIF($K$21:$K$672,$K216,$M$21:$M$672)/SUMIF($K$21:$K$672,$K216,$L$21:$L$672)-1),"-",SUMIF($K$21:$K$672,$K216,$M$21:$M$672)/SUMIF($K$21:$K$672,$K216,$L$21:$L$672)-1)</f>
        <v>-7.8231982896267982E-2</v>
      </c>
      <c r="R216" s="31">
        <f>IF(ISERROR(SUMIF($I$21:$I$672,$I216,$M$21:$M$672)/SUMIF($I$21:$I$672,$I216,$L$21:$L$672)-1),"-",SUMIF($I$21:$I$672,$I216,$M$21:$M$672)/SUMIF($I$21:$I$672,$I216,$L$21:$L$672)-1)</f>
        <v>-0.15001575795776867</v>
      </c>
      <c r="S216" s="46">
        <v>2828</v>
      </c>
      <c r="T216" s="46">
        <v>2947</v>
      </c>
      <c r="U216" s="46">
        <v>3044</v>
      </c>
      <c r="V216" s="46">
        <v>3238</v>
      </c>
      <c r="W216" s="46">
        <v>3238</v>
      </c>
      <c r="X216" s="46">
        <v>3173</v>
      </c>
      <c r="Y216" s="46">
        <v>3105</v>
      </c>
      <c r="Z216" s="46">
        <v>2965</v>
      </c>
      <c r="AA216" s="46">
        <v>2853</v>
      </c>
      <c r="AB216" s="46">
        <v>2750</v>
      </c>
      <c r="AC216" s="46">
        <v>2697</v>
      </c>
      <c r="AD216" s="46">
        <v>2668</v>
      </c>
      <c r="AE216" s="46">
        <v>2642</v>
      </c>
      <c r="AF216" s="46">
        <v>2613</v>
      </c>
      <c r="AG216" s="46">
        <v>2606</v>
      </c>
      <c r="AH216" s="46">
        <v>2574</v>
      </c>
      <c r="AI216" s="46">
        <v>2531</v>
      </c>
      <c r="AJ216" s="46">
        <v>2509</v>
      </c>
      <c r="AK216" s="46">
        <v>2493</v>
      </c>
      <c r="AL216" s="46">
        <v>2503</v>
      </c>
      <c r="AM216" s="46">
        <v>2522</v>
      </c>
      <c r="AN216" s="46">
        <v>2555</v>
      </c>
      <c r="AO216" s="46">
        <v>2592</v>
      </c>
      <c r="AP216" s="46">
        <v>2632</v>
      </c>
      <c r="AQ216" s="46">
        <v>2681</v>
      </c>
      <c r="AR216" s="47">
        <v>2716</v>
      </c>
      <c r="AS216" s="80" t="str">
        <f>IF(COUNTIF(B$20:B216,B216)=1,1,"-")</f>
        <v>-</v>
      </c>
      <c r="AT216" s="80">
        <f>IF(COUNTIF(J$20:J216,J216)=1,1,"-")</f>
        <v>1</v>
      </c>
      <c r="AU216" s="80" t="str">
        <f>IF(COUNTIF(K$20:K216,K216)=1,1,"-")</f>
        <v>-</v>
      </c>
      <c r="AV216" s="80">
        <f>IF(COUNTIF(I$20:I216,I216)=1,1,"-")</f>
        <v>1</v>
      </c>
      <c r="AW216" s="48" t="s">
        <v>241</v>
      </c>
      <c r="AZ216"/>
      <c r="BA216"/>
      <c r="BB216"/>
      <c r="BC216"/>
      <c r="BD216"/>
    </row>
    <row r="217" spans="1:56" ht="15.75" customHeight="1" x14ac:dyDescent="0.2">
      <c r="A217" s="93" t="s">
        <v>1798</v>
      </c>
      <c r="B217" s="95" t="s">
        <v>1956</v>
      </c>
      <c r="C217" s="94" t="s">
        <v>1957</v>
      </c>
      <c r="D217" s="94" t="s">
        <v>62</v>
      </c>
      <c r="E217" s="94" t="s">
        <v>62</v>
      </c>
      <c r="F217" s="94" t="s">
        <v>389</v>
      </c>
      <c r="G217" s="96" t="s">
        <v>893</v>
      </c>
      <c r="H217" s="96" t="s">
        <v>894</v>
      </c>
      <c r="I217" s="96" t="s">
        <v>144</v>
      </c>
      <c r="J217" s="96" t="s">
        <v>144</v>
      </c>
      <c r="K217" s="96" t="s">
        <v>389</v>
      </c>
      <c r="L217" s="65">
        <f>HLOOKUP(L$20,$S$18:$AW217,ROW($S217)-ROW($S$18)+1,FALSE)</f>
        <v>675</v>
      </c>
      <c r="M217" s="65">
        <f>HLOOKUP(M$20,$S$18:$AW217,ROW($S217)-ROW($S$18)+1,FALSE)</f>
        <v>605</v>
      </c>
      <c r="N217" s="66">
        <f t="shared" si="8"/>
        <v>-0.10370370370370374</v>
      </c>
      <c r="O217" s="31">
        <f>IF(ISERROR(SUMIF($B$21:$B$672,$B217,$M$21:$M$672)/SUMIF($B$21:$B$672,$B217,$L$21:$L$672)-1),"-",SUMIF($B$21:$B$672,$B217,$M$21:$M$672)/SUMIF($B$21:$B$672,$B217,$L$21:$L$672)-1)</f>
        <v>-6.9290712468193405E-2</v>
      </c>
      <c r="P217" s="31">
        <f>IF(ISERROR(SUMIF($J$21:$J$672,$J217,$M$21:$M$672)/SUMIF($J$21:$J$672,$J217,$L$21:$L$672)-1),"-",SUMIF($J$21:$J$672,$J217,$M$21:$M$672)/SUMIF($J$21:$J$672,$J217,$L$21:$L$672)-1)</f>
        <v>-3.8426349496797796E-2</v>
      </c>
      <c r="Q217" s="31">
        <f>IF(ISERROR(SUMIF($K$21:$K$672,$K217,$M$21:$M$672)/SUMIF($K$21:$K$672,$K217,$L$21:$L$672)-1),"-",SUMIF($K$21:$K$672,$K217,$M$21:$M$672)/SUMIF($K$21:$K$672,$K217,$L$21:$L$672)-1)</f>
        <v>-7.8231982896267982E-2</v>
      </c>
      <c r="R217" s="31">
        <f>IF(ISERROR(SUMIF($I$21:$I$672,$I217,$M$21:$M$672)/SUMIF($I$21:$I$672,$I217,$L$21:$L$672)-1),"-",SUMIF($I$21:$I$672,$I217,$M$21:$M$672)/SUMIF($I$21:$I$672,$I217,$L$21:$L$672)-1)</f>
        <v>-3.8426349496797796E-2</v>
      </c>
      <c r="S217" s="46">
        <v>686</v>
      </c>
      <c r="T217" s="46">
        <v>662</v>
      </c>
      <c r="U217" s="46">
        <v>679</v>
      </c>
      <c r="V217" s="46">
        <v>653</v>
      </c>
      <c r="W217" s="46">
        <v>645</v>
      </c>
      <c r="X217" s="46">
        <v>675</v>
      </c>
      <c r="Y217" s="46">
        <v>654</v>
      </c>
      <c r="Z217" s="46">
        <v>657</v>
      </c>
      <c r="AA217" s="46">
        <v>630</v>
      </c>
      <c r="AB217" s="46">
        <v>618</v>
      </c>
      <c r="AC217" s="46">
        <v>605</v>
      </c>
      <c r="AD217" s="46">
        <v>593</v>
      </c>
      <c r="AE217" s="46">
        <v>575</v>
      </c>
      <c r="AF217" s="46">
        <v>556</v>
      </c>
      <c r="AG217" s="46">
        <v>529</v>
      </c>
      <c r="AH217" s="46">
        <v>502</v>
      </c>
      <c r="AI217" s="46">
        <v>482</v>
      </c>
      <c r="AJ217" s="46">
        <v>471</v>
      </c>
      <c r="AK217" s="46">
        <v>464</v>
      </c>
      <c r="AL217" s="46">
        <v>473</v>
      </c>
      <c r="AM217" s="46">
        <v>489</v>
      </c>
      <c r="AN217" s="46">
        <v>502</v>
      </c>
      <c r="AO217" s="46">
        <v>515</v>
      </c>
      <c r="AP217" s="46">
        <v>523</v>
      </c>
      <c r="AQ217" s="46">
        <v>534</v>
      </c>
      <c r="AR217" s="47">
        <v>540</v>
      </c>
      <c r="AS217" s="80" t="str">
        <f>IF(COUNTIF(B$20:B217,B217)=1,1,"-")</f>
        <v>-</v>
      </c>
      <c r="AT217" s="80">
        <f>IF(COUNTIF(J$20:J217,J217)=1,1,"-")</f>
        <v>1</v>
      </c>
      <c r="AU217" s="80" t="str">
        <f>IF(COUNTIF(K$20:K217,K217)=1,1,"-")</f>
        <v>-</v>
      </c>
      <c r="AV217" s="80">
        <f>IF(COUNTIF(I$20:I217,I217)=1,1,"-")</f>
        <v>1</v>
      </c>
      <c r="AW217" s="48" t="s">
        <v>241</v>
      </c>
      <c r="AZ217"/>
      <c r="BA217"/>
      <c r="BB217"/>
      <c r="BC217"/>
      <c r="BD217"/>
    </row>
    <row r="218" spans="1:56" ht="15.75" customHeight="1" x14ac:dyDescent="0.2">
      <c r="A218" s="93" t="s">
        <v>1798</v>
      </c>
      <c r="B218" s="95" t="s">
        <v>2084</v>
      </c>
      <c r="C218" s="94" t="s">
        <v>2085</v>
      </c>
      <c r="D218" s="94" t="s">
        <v>309</v>
      </c>
      <c r="E218" s="94" t="s">
        <v>25</v>
      </c>
      <c r="F218" s="94" t="s">
        <v>390</v>
      </c>
      <c r="G218" s="96" t="s">
        <v>895</v>
      </c>
      <c r="H218" s="96" t="s">
        <v>896</v>
      </c>
      <c r="I218" s="96" t="s">
        <v>309</v>
      </c>
      <c r="J218" s="96" t="s">
        <v>25</v>
      </c>
      <c r="K218" s="96" t="s">
        <v>390</v>
      </c>
      <c r="L218" s="65">
        <f>HLOOKUP(L$20,$S$18:$AW218,ROW($S218)-ROW($S$18)+1,FALSE)</f>
        <v>3875</v>
      </c>
      <c r="M218" s="65">
        <f>HLOOKUP(M$20,$S$18:$AW218,ROW($S218)-ROW($S$18)+1,FALSE)</f>
        <v>3634</v>
      </c>
      <c r="N218" s="66">
        <f t="shared" si="8"/>
        <v>-6.2193548387096786E-2</v>
      </c>
      <c r="O218" s="31">
        <f>IF(ISERROR(SUMIF($B$21:$B$672,$B218,$M$21:$M$672)/SUMIF($B$21:$B$672,$B218,$L$21:$L$672)-1),"-",SUMIF($B$21:$B$672,$B218,$M$21:$M$672)/SUMIF($B$21:$B$672,$B218,$L$21:$L$672)-1)</f>
        <v>-6.2193548387096786E-2</v>
      </c>
      <c r="P218" s="31">
        <f>IF(ISERROR(SUMIF($J$21:$J$672,$J218,$M$21:$M$672)/SUMIF($J$21:$J$672,$J218,$L$21:$L$672)-1),"-",SUMIF($J$21:$J$672,$J218,$M$21:$M$672)/SUMIF($J$21:$J$672,$J218,$L$21:$L$672)-1)</f>
        <v>-6.6173331435890104E-2</v>
      </c>
      <c r="Q218" s="31">
        <f>IF(ISERROR(SUMIF($K$21:$K$672,$K218,$M$21:$M$672)/SUMIF($K$21:$K$672,$K218,$L$21:$L$672)-1),"-",SUMIF($K$21:$K$672,$K218,$M$21:$M$672)/SUMIF($K$21:$K$672,$K218,$L$21:$L$672)-1)</f>
        <v>-6.9640082528846903E-2</v>
      </c>
      <c r="R218" s="31">
        <f>IF(ISERROR(SUMIF($I$21:$I$672,$I218,$M$21:$M$672)/SUMIF($I$21:$I$672,$I218,$L$21:$L$672)-1),"-",SUMIF($I$21:$I$672,$I218,$M$21:$M$672)/SUMIF($I$21:$I$672,$I218,$L$21:$L$672)-1)</f>
        <v>-6.6173331435890104E-2</v>
      </c>
      <c r="S218" s="46">
        <v>3060</v>
      </c>
      <c r="T218" s="46">
        <v>3220</v>
      </c>
      <c r="U218" s="46">
        <v>3327</v>
      </c>
      <c r="V218" s="46">
        <v>3542</v>
      </c>
      <c r="W218" s="46">
        <v>3659</v>
      </c>
      <c r="X218" s="46">
        <v>3875</v>
      </c>
      <c r="Y218" s="46">
        <v>3868</v>
      </c>
      <c r="Z218" s="46">
        <v>3851</v>
      </c>
      <c r="AA218" s="46">
        <v>3775</v>
      </c>
      <c r="AB218" s="46">
        <v>3684</v>
      </c>
      <c r="AC218" s="46">
        <v>3634</v>
      </c>
      <c r="AD218" s="46">
        <v>3570</v>
      </c>
      <c r="AE218" s="46">
        <v>3533</v>
      </c>
      <c r="AF218" s="46">
        <v>3476</v>
      </c>
      <c r="AG218" s="46">
        <v>3412</v>
      </c>
      <c r="AH218" s="46">
        <v>3354</v>
      </c>
      <c r="AI218" s="46">
        <v>3287</v>
      </c>
      <c r="AJ218" s="46">
        <v>3232</v>
      </c>
      <c r="AK218" s="46">
        <v>3185</v>
      </c>
      <c r="AL218" s="46">
        <v>3148</v>
      </c>
      <c r="AM218" s="46">
        <v>3149</v>
      </c>
      <c r="AN218" s="46">
        <v>3158</v>
      </c>
      <c r="AO218" s="46">
        <v>3180</v>
      </c>
      <c r="AP218" s="46">
        <v>3203</v>
      </c>
      <c r="AQ218" s="46">
        <v>3225</v>
      </c>
      <c r="AR218" s="47">
        <v>3243</v>
      </c>
      <c r="AS218" s="80">
        <f>IF(COUNTIF(B$20:B218,B218)=1,1,"-")</f>
        <v>1</v>
      </c>
      <c r="AT218" s="80">
        <f>IF(COUNTIF(J$20:J218,J218)=1,1,"-")</f>
        <v>1</v>
      </c>
      <c r="AU218" s="80" t="str">
        <f>IF(COUNTIF(K$20:K218,K218)=1,1,"-")</f>
        <v>-</v>
      </c>
      <c r="AV218" s="80">
        <f>IF(COUNTIF(I$20:I218,I218)=1,1,"-")</f>
        <v>1</v>
      </c>
      <c r="AW218" s="48" t="s">
        <v>241</v>
      </c>
      <c r="AZ218"/>
      <c r="BA218"/>
      <c r="BB218"/>
      <c r="BC218"/>
      <c r="BD218"/>
    </row>
    <row r="219" spans="1:56" ht="15.75" customHeight="1" x14ac:dyDescent="0.2">
      <c r="A219" s="93" t="s">
        <v>1798</v>
      </c>
      <c r="B219" s="95" t="s">
        <v>1956</v>
      </c>
      <c r="C219" s="94" t="s">
        <v>1957</v>
      </c>
      <c r="D219" s="94" t="s">
        <v>62</v>
      </c>
      <c r="E219" s="94" t="s">
        <v>62</v>
      </c>
      <c r="F219" s="94" t="s">
        <v>389</v>
      </c>
      <c r="G219" s="96" t="s">
        <v>897</v>
      </c>
      <c r="H219" s="96" t="s">
        <v>898</v>
      </c>
      <c r="I219" s="96" t="s">
        <v>47</v>
      </c>
      <c r="J219" s="96" t="s">
        <v>47</v>
      </c>
      <c r="K219" s="96" t="s">
        <v>389</v>
      </c>
      <c r="L219" s="65">
        <f>HLOOKUP(L$20,$S$18:$AW219,ROW($S219)-ROW($S$18)+1,FALSE)</f>
        <v>1097</v>
      </c>
      <c r="M219" s="65">
        <f>HLOOKUP(M$20,$S$18:$AW219,ROW($S219)-ROW($S$18)+1,FALSE)</f>
        <v>980</v>
      </c>
      <c r="N219" s="66">
        <f t="shared" si="8"/>
        <v>-0.10665451230628986</v>
      </c>
      <c r="O219" s="31">
        <f>IF(ISERROR(SUMIF($B$21:$B$672,$B219,$M$21:$M$672)/SUMIF($B$21:$B$672,$B219,$L$21:$L$672)-1),"-",SUMIF($B$21:$B$672,$B219,$M$21:$M$672)/SUMIF($B$21:$B$672,$B219,$L$21:$L$672)-1)</f>
        <v>-6.9290712468193405E-2</v>
      </c>
      <c r="P219" s="31">
        <f>IF(ISERROR(SUMIF($J$21:$J$672,$J219,$M$21:$M$672)/SUMIF($J$21:$J$672,$J219,$L$21:$L$672)-1),"-",SUMIF($J$21:$J$672,$J219,$M$21:$M$672)/SUMIF($J$21:$J$672,$J219,$L$21:$L$672)-1)</f>
        <v>-6.1855670103092786E-2</v>
      </c>
      <c r="Q219" s="31">
        <f>IF(ISERROR(SUMIF($K$21:$K$672,$K219,$M$21:$M$672)/SUMIF($K$21:$K$672,$K219,$L$21:$L$672)-1),"-",SUMIF($K$21:$K$672,$K219,$M$21:$M$672)/SUMIF($K$21:$K$672,$K219,$L$21:$L$672)-1)</f>
        <v>-7.8231982896267982E-2</v>
      </c>
      <c r="R219" s="31">
        <f>IF(ISERROR(SUMIF($I$21:$I$672,$I219,$M$21:$M$672)/SUMIF($I$21:$I$672,$I219,$L$21:$L$672)-1),"-",SUMIF($I$21:$I$672,$I219,$M$21:$M$672)/SUMIF($I$21:$I$672,$I219,$L$21:$L$672)-1)</f>
        <v>-6.1855670103092786E-2</v>
      </c>
      <c r="S219" s="46">
        <v>1028</v>
      </c>
      <c r="T219" s="46">
        <v>1109</v>
      </c>
      <c r="U219" s="46">
        <v>1115</v>
      </c>
      <c r="V219" s="46">
        <v>1055</v>
      </c>
      <c r="W219" s="46">
        <v>1093</v>
      </c>
      <c r="X219" s="46">
        <v>1097</v>
      </c>
      <c r="Y219" s="46">
        <v>1120</v>
      </c>
      <c r="Z219" s="46">
        <v>1140</v>
      </c>
      <c r="AA219" s="46">
        <v>1108</v>
      </c>
      <c r="AB219" s="46">
        <v>1033</v>
      </c>
      <c r="AC219" s="46">
        <v>980</v>
      </c>
      <c r="AD219" s="46">
        <v>952</v>
      </c>
      <c r="AE219" s="46">
        <v>954</v>
      </c>
      <c r="AF219" s="46">
        <v>956</v>
      </c>
      <c r="AG219" s="46">
        <v>947</v>
      </c>
      <c r="AH219" s="46">
        <v>934</v>
      </c>
      <c r="AI219" s="46">
        <v>918</v>
      </c>
      <c r="AJ219" s="46">
        <v>904</v>
      </c>
      <c r="AK219" s="46">
        <v>898</v>
      </c>
      <c r="AL219" s="46">
        <v>900</v>
      </c>
      <c r="AM219" s="46">
        <v>905</v>
      </c>
      <c r="AN219" s="46">
        <v>914</v>
      </c>
      <c r="AO219" s="46">
        <v>924</v>
      </c>
      <c r="AP219" s="46">
        <v>934</v>
      </c>
      <c r="AQ219" s="46">
        <v>943</v>
      </c>
      <c r="AR219" s="47">
        <v>947</v>
      </c>
      <c r="AS219" s="80" t="str">
        <f>IF(COUNTIF(B$20:B219,B219)=1,1,"-")</f>
        <v>-</v>
      </c>
      <c r="AT219" s="80" t="str">
        <f>IF(COUNTIF(J$20:J219,J219)=1,1,"-")</f>
        <v>-</v>
      </c>
      <c r="AU219" s="80" t="str">
        <f>IF(COUNTIF(K$20:K219,K219)=1,1,"-")</f>
        <v>-</v>
      </c>
      <c r="AV219" s="80" t="str">
        <f>IF(COUNTIF(I$20:I219,I219)=1,1,"-")</f>
        <v>-</v>
      </c>
      <c r="AW219" s="48" t="s">
        <v>241</v>
      </c>
      <c r="AZ219"/>
      <c r="BA219"/>
      <c r="BB219"/>
      <c r="BC219"/>
      <c r="BD219"/>
    </row>
    <row r="220" spans="1:56" ht="15.75" customHeight="1" x14ac:dyDescent="0.2">
      <c r="A220" s="93" t="s">
        <v>1798</v>
      </c>
      <c r="B220" s="95" t="s">
        <v>2086</v>
      </c>
      <c r="C220" s="94" t="s">
        <v>2087</v>
      </c>
      <c r="D220" s="94" t="s">
        <v>97</v>
      </c>
      <c r="E220" s="94" t="s">
        <v>97</v>
      </c>
      <c r="F220" s="94" t="s">
        <v>390</v>
      </c>
      <c r="G220" s="96" t="s">
        <v>899</v>
      </c>
      <c r="H220" s="96" t="s">
        <v>900</v>
      </c>
      <c r="I220" s="96" t="s">
        <v>97</v>
      </c>
      <c r="J220" s="96" t="s">
        <v>97</v>
      </c>
      <c r="K220" s="96" t="s">
        <v>390</v>
      </c>
      <c r="L220" s="65">
        <f>HLOOKUP(L$20,$S$18:$AW220,ROW($S220)-ROW($S$18)+1,FALSE)</f>
        <v>422</v>
      </c>
      <c r="M220" s="65">
        <f>HLOOKUP(M$20,$S$18:$AW220,ROW($S220)-ROW($S$18)+1,FALSE)</f>
        <v>387</v>
      </c>
      <c r="N220" s="66">
        <f t="shared" si="8"/>
        <v>-8.2938388625592441E-2</v>
      </c>
      <c r="O220" s="31">
        <f>IF(ISERROR(SUMIF($B$21:$B$672,$B220,$M$21:$M$672)/SUMIF($B$21:$B$672,$B220,$L$21:$L$672)-1),"-",SUMIF($B$21:$B$672,$B220,$M$21:$M$672)/SUMIF($B$21:$B$672,$B220,$L$21:$L$672)-1)</f>
        <v>-7.7855195395334698E-2</v>
      </c>
      <c r="P220" s="31">
        <f>IF(ISERROR(SUMIF($J$21:$J$672,$J220,$M$21:$M$672)/SUMIF($J$21:$J$672,$J220,$L$21:$L$672)-1),"-",SUMIF($J$21:$J$672,$J220,$M$21:$M$672)/SUMIF($J$21:$J$672,$J220,$L$21:$L$672)-1)</f>
        <v>-7.6547842401500921E-2</v>
      </c>
      <c r="Q220" s="31">
        <f>IF(ISERROR(SUMIF($K$21:$K$672,$K220,$M$21:$M$672)/SUMIF($K$21:$K$672,$K220,$L$21:$L$672)-1),"-",SUMIF($K$21:$K$672,$K220,$M$21:$M$672)/SUMIF($K$21:$K$672,$K220,$L$21:$L$672)-1)</f>
        <v>-6.9640082528846903E-2</v>
      </c>
      <c r="R220" s="31">
        <f>IF(ISERROR(SUMIF($I$21:$I$672,$I220,$M$21:$M$672)/SUMIF($I$21:$I$672,$I220,$L$21:$L$672)-1),"-",SUMIF($I$21:$I$672,$I220,$M$21:$M$672)/SUMIF($I$21:$I$672,$I220,$L$21:$L$672)-1)</f>
        <v>-7.6547842401500921E-2</v>
      </c>
      <c r="S220" s="46">
        <v>304</v>
      </c>
      <c r="T220" s="46">
        <v>393</v>
      </c>
      <c r="U220" s="46">
        <v>462</v>
      </c>
      <c r="V220" s="46">
        <v>447</v>
      </c>
      <c r="W220" s="46">
        <v>419</v>
      </c>
      <c r="X220" s="46">
        <v>422</v>
      </c>
      <c r="Y220" s="46">
        <v>411</v>
      </c>
      <c r="Z220" s="46">
        <v>406</v>
      </c>
      <c r="AA220" s="46">
        <v>416</v>
      </c>
      <c r="AB220" s="46">
        <v>400</v>
      </c>
      <c r="AC220" s="46">
        <v>387</v>
      </c>
      <c r="AD220" s="46">
        <v>374</v>
      </c>
      <c r="AE220" s="46">
        <v>364</v>
      </c>
      <c r="AF220" s="46">
        <v>358</v>
      </c>
      <c r="AG220" s="46">
        <v>351</v>
      </c>
      <c r="AH220" s="46">
        <v>351</v>
      </c>
      <c r="AI220" s="46">
        <v>344</v>
      </c>
      <c r="AJ220" s="46">
        <v>326</v>
      </c>
      <c r="AK220" s="46">
        <v>322</v>
      </c>
      <c r="AL220" s="46">
        <v>317</v>
      </c>
      <c r="AM220" s="46">
        <v>320</v>
      </c>
      <c r="AN220" s="46">
        <v>322</v>
      </c>
      <c r="AO220" s="46">
        <v>320</v>
      </c>
      <c r="AP220" s="46">
        <v>325</v>
      </c>
      <c r="AQ220" s="46">
        <v>326</v>
      </c>
      <c r="AR220" s="47">
        <v>329</v>
      </c>
      <c r="AS220" s="80">
        <f>IF(COUNTIF(B$20:B220,B220)=1,1,"-")</f>
        <v>1</v>
      </c>
      <c r="AT220" s="80">
        <f>IF(COUNTIF(J$20:J220,J220)=1,1,"-")</f>
        <v>1</v>
      </c>
      <c r="AU220" s="80" t="str">
        <f>IF(COUNTIF(K$20:K220,K220)=1,1,"-")</f>
        <v>-</v>
      </c>
      <c r="AV220" s="80">
        <f>IF(COUNTIF(I$20:I220,I220)=1,1,"-")</f>
        <v>1</v>
      </c>
      <c r="AW220" s="48" t="s">
        <v>241</v>
      </c>
      <c r="AZ220"/>
      <c r="BA220"/>
      <c r="BB220"/>
      <c r="BC220"/>
      <c r="BD220"/>
    </row>
    <row r="221" spans="1:56" ht="15.75" customHeight="1" x14ac:dyDescent="0.2">
      <c r="A221" s="93" t="s">
        <v>1798</v>
      </c>
      <c r="B221" s="95" t="s">
        <v>1835</v>
      </c>
      <c r="C221" s="94" t="s">
        <v>1836</v>
      </c>
      <c r="D221" s="94" t="s">
        <v>284</v>
      </c>
      <c r="E221" s="94" t="s">
        <v>79</v>
      </c>
      <c r="F221" s="94" t="s">
        <v>388</v>
      </c>
      <c r="G221" s="96" t="s">
        <v>901</v>
      </c>
      <c r="H221" s="96" t="s">
        <v>902</v>
      </c>
      <c r="I221" s="96" t="s">
        <v>77</v>
      </c>
      <c r="J221" s="96" t="s">
        <v>77</v>
      </c>
      <c r="K221" s="96" t="s">
        <v>388</v>
      </c>
      <c r="L221" s="65">
        <f>HLOOKUP(L$20,$S$18:$AW221,ROW($S221)-ROW($S$18)+1,FALSE)</f>
        <v>5304</v>
      </c>
      <c r="M221" s="65">
        <f>HLOOKUP(M$20,$S$18:$AW221,ROW($S221)-ROW($S$18)+1,FALSE)</f>
        <v>5084</v>
      </c>
      <c r="N221" s="66">
        <f t="shared" si="8"/>
        <v>-4.1478129713423795E-2</v>
      </c>
      <c r="O221" s="31">
        <f>IF(ISERROR(SUMIF($B$21:$B$672,$B221,$M$21:$M$672)/SUMIF($B$21:$B$672,$B221,$L$21:$L$672)-1),"-",SUMIF($B$21:$B$672,$B221,$M$21:$M$672)/SUMIF($B$21:$B$672,$B221,$L$21:$L$672)-1)</f>
        <v>-9.4627753993943853E-2</v>
      </c>
      <c r="P221" s="31">
        <f>IF(ISERROR(SUMIF($J$21:$J$672,$J221,$M$21:$M$672)/SUMIF($J$21:$J$672,$J221,$L$21:$L$672)-1),"-",SUMIF($J$21:$J$672,$J221,$M$21:$M$672)/SUMIF($J$21:$J$672,$J221,$L$21:$L$672)-1)</f>
        <v>-4.1478129713423795E-2</v>
      </c>
      <c r="Q221" s="31">
        <f>IF(ISERROR(SUMIF($K$21:$K$672,$K221,$M$21:$M$672)/SUMIF($K$21:$K$672,$K221,$L$21:$L$672)-1),"-",SUMIF($K$21:$K$672,$K221,$M$21:$M$672)/SUMIF($K$21:$K$672,$K221,$L$21:$L$672)-1)</f>
        <v>-5.3599033502643612E-2</v>
      </c>
      <c r="R221" s="31">
        <f>IF(ISERROR(SUMIF($I$21:$I$672,$I221,$M$21:$M$672)/SUMIF($I$21:$I$672,$I221,$L$21:$L$672)-1),"-",SUMIF($I$21:$I$672,$I221,$M$21:$M$672)/SUMIF($I$21:$I$672,$I221,$L$21:$L$672)-1)</f>
        <v>-4.1478129713423795E-2</v>
      </c>
      <c r="S221" s="46">
        <v>5054</v>
      </c>
      <c r="T221" s="46">
        <v>5027</v>
      </c>
      <c r="U221" s="46">
        <v>5071</v>
      </c>
      <c r="V221" s="46">
        <v>5104</v>
      </c>
      <c r="W221" s="46">
        <v>5162</v>
      </c>
      <c r="X221" s="46">
        <v>5304</v>
      </c>
      <c r="Y221" s="46">
        <v>5328</v>
      </c>
      <c r="Z221" s="46">
        <v>5331</v>
      </c>
      <c r="AA221" s="46">
        <v>5365</v>
      </c>
      <c r="AB221" s="46">
        <v>5218</v>
      </c>
      <c r="AC221" s="46">
        <v>5084</v>
      </c>
      <c r="AD221" s="46">
        <v>4922</v>
      </c>
      <c r="AE221" s="46">
        <v>4780</v>
      </c>
      <c r="AF221" s="46">
        <v>4643</v>
      </c>
      <c r="AG221" s="46">
        <v>4521</v>
      </c>
      <c r="AH221" s="46">
        <v>4382</v>
      </c>
      <c r="AI221" s="46">
        <v>4282</v>
      </c>
      <c r="AJ221" s="46">
        <v>4199</v>
      </c>
      <c r="AK221" s="46">
        <v>4161</v>
      </c>
      <c r="AL221" s="46">
        <v>4156</v>
      </c>
      <c r="AM221" s="46">
        <v>4158</v>
      </c>
      <c r="AN221" s="46">
        <v>4181</v>
      </c>
      <c r="AO221" s="46">
        <v>4226</v>
      </c>
      <c r="AP221" s="46">
        <v>4274</v>
      </c>
      <c r="AQ221" s="46">
        <v>4284</v>
      </c>
      <c r="AR221" s="47">
        <v>4296</v>
      </c>
      <c r="AS221" s="80" t="str">
        <f>IF(COUNTIF(B$20:B221,B221)=1,1,"-")</f>
        <v>-</v>
      </c>
      <c r="AT221" s="80">
        <f>IF(COUNTIF(J$20:J221,J221)=1,1,"-")</f>
        <v>1</v>
      </c>
      <c r="AU221" s="80" t="str">
        <f>IF(COUNTIF(K$20:K221,K221)=1,1,"-")</f>
        <v>-</v>
      </c>
      <c r="AV221" s="80">
        <f>IF(COUNTIF(I$20:I221,I221)=1,1,"-")</f>
        <v>1</v>
      </c>
      <c r="AW221" s="48" t="s">
        <v>241</v>
      </c>
      <c r="AZ221"/>
      <c r="BA221"/>
      <c r="BB221"/>
      <c r="BC221"/>
      <c r="BD221"/>
    </row>
    <row r="222" spans="1:56" ht="15.75" customHeight="1" x14ac:dyDescent="0.2">
      <c r="A222" s="93" t="s">
        <v>1798</v>
      </c>
      <c r="B222" s="95" t="s">
        <v>2088</v>
      </c>
      <c r="C222" s="94" t="s">
        <v>2089</v>
      </c>
      <c r="D222" s="94" t="s">
        <v>59</v>
      </c>
      <c r="E222" s="94" t="s">
        <v>59</v>
      </c>
      <c r="F222" s="94" t="s">
        <v>389</v>
      </c>
      <c r="G222" s="96" t="s">
        <v>903</v>
      </c>
      <c r="H222" s="96" t="s">
        <v>904</v>
      </c>
      <c r="I222" s="96" t="s">
        <v>59</v>
      </c>
      <c r="J222" s="96" t="s">
        <v>59</v>
      </c>
      <c r="K222" s="96" t="s">
        <v>389</v>
      </c>
      <c r="L222" s="65">
        <f>HLOOKUP(L$20,$S$18:$AW222,ROW($S222)-ROW($S$18)+1,FALSE)</f>
        <v>1053</v>
      </c>
      <c r="M222" s="65">
        <f>HLOOKUP(M$20,$S$18:$AW222,ROW($S222)-ROW($S$18)+1,FALSE)</f>
        <v>913</v>
      </c>
      <c r="N222" s="66">
        <f t="shared" si="8"/>
        <v>-0.1329534662867996</v>
      </c>
      <c r="O222" s="31">
        <f>IF(ISERROR(SUMIF($B$21:$B$672,$B222,$M$21:$M$672)/SUMIF($B$21:$B$672,$B222,$L$21:$L$672)-1),"-",SUMIF($B$21:$B$672,$B222,$M$21:$M$672)/SUMIF($B$21:$B$672,$B222,$L$21:$L$672)-1)</f>
        <v>-0.1329534662867996</v>
      </c>
      <c r="P222" s="31">
        <f>IF(ISERROR(SUMIF($J$21:$J$672,$J222,$M$21:$M$672)/SUMIF($J$21:$J$672,$J222,$L$21:$L$672)-1),"-",SUMIF($J$21:$J$672,$J222,$M$21:$M$672)/SUMIF($J$21:$J$672,$J222,$L$21:$L$672)-1)</f>
        <v>-7.2767857142857162E-2</v>
      </c>
      <c r="Q222" s="31">
        <f>IF(ISERROR(SUMIF($K$21:$K$672,$K222,$M$21:$M$672)/SUMIF($K$21:$K$672,$K222,$L$21:$L$672)-1),"-",SUMIF($K$21:$K$672,$K222,$M$21:$M$672)/SUMIF($K$21:$K$672,$K222,$L$21:$L$672)-1)</f>
        <v>-7.8231982896267982E-2</v>
      </c>
      <c r="R222" s="31">
        <f>IF(ISERROR(SUMIF($I$21:$I$672,$I222,$M$21:$M$672)/SUMIF($I$21:$I$672,$I222,$L$21:$L$672)-1),"-",SUMIF($I$21:$I$672,$I222,$M$21:$M$672)/SUMIF($I$21:$I$672,$I222,$L$21:$L$672)-1)</f>
        <v>-7.2767857142857162E-2</v>
      </c>
      <c r="S222" s="46">
        <v>772</v>
      </c>
      <c r="T222" s="46">
        <v>862</v>
      </c>
      <c r="U222" s="46">
        <v>921</v>
      </c>
      <c r="V222" s="46">
        <v>987</v>
      </c>
      <c r="W222" s="46">
        <v>1046</v>
      </c>
      <c r="X222" s="46">
        <v>1053</v>
      </c>
      <c r="Y222" s="46">
        <v>1047</v>
      </c>
      <c r="Z222" s="46">
        <v>1003</v>
      </c>
      <c r="AA222" s="46">
        <v>961</v>
      </c>
      <c r="AB222" s="46">
        <v>930</v>
      </c>
      <c r="AC222" s="46">
        <v>913</v>
      </c>
      <c r="AD222" s="46">
        <v>895</v>
      </c>
      <c r="AE222" s="46">
        <v>879</v>
      </c>
      <c r="AF222" s="46">
        <v>871</v>
      </c>
      <c r="AG222" s="46">
        <v>857</v>
      </c>
      <c r="AH222" s="46">
        <v>840</v>
      </c>
      <c r="AI222" s="46">
        <v>820</v>
      </c>
      <c r="AJ222" s="46">
        <v>795</v>
      </c>
      <c r="AK222" s="46">
        <v>784</v>
      </c>
      <c r="AL222" s="46">
        <v>790</v>
      </c>
      <c r="AM222" s="46">
        <v>805</v>
      </c>
      <c r="AN222" s="46">
        <v>823</v>
      </c>
      <c r="AO222" s="46">
        <v>839</v>
      </c>
      <c r="AP222" s="46">
        <v>843</v>
      </c>
      <c r="AQ222" s="46">
        <v>852</v>
      </c>
      <c r="AR222" s="47">
        <v>857</v>
      </c>
      <c r="AS222" s="80">
        <f>IF(COUNTIF(B$20:B222,B222)=1,1,"-")</f>
        <v>1</v>
      </c>
      <c r="AT222" s="80" t="str">
        <f>IF(COUNTIF(J$20:J222,J222)=1,1,"-")</f>
        <v>-</v>
      </c>
      <c r="AU222" s="80" t="str">
        <f>IF(COUNTIF(K$20:K222,K222)=1,1,"-")</f>
        <v>-</v>
      </c>
      <c r="AV222" s="80" t="str">
        <f>IF(COUNTIF(I$20:I222,I222)=1,1,"-")</f>
        <v>-</v>
      </c>
      <c r="AW222" s="48" t="s">
        <v>241</v>
      </c>
      <c r="AZ222"/>
      <c r="BA222"/>
      <c r="BB222"/>
      <c r="BC222"/>
      <c r="BD222"/>
    </row>
    <row r="223" spans="1:56" ht="15.75" customHeight="1" x14ac:dyDescent="0.2">
      <c r="A223" s="93" t="s">
        <v>1798</v>
      </c>
      <c r="B223" s="95" t="s">
        <v>2090</v>
      </c>
      <c r="C223" s="94" t="s">
        <v>2091</v>
      </c>
      <c r="D223" s="94" t="s">
        <v>39</v>
      </c>
      <c r="E223" s="94" t="s">
        <v>39</v>
      </c>
      <c r="F223" s="94" t="s">
        <v>384</v>
      </c>
      <c r="G223" s="96" t="s">
        <v>905</v>
      </c>
      <c r="H223" s="96" t="s">
        <v>906</v>
      </c>
      <c r="I223" s="96" t="s">
        <v>39</v>
      </c>
      <c r="J223" s="96" t="s">
        <v>39</v>
      </c>
      <c r="K223" s="96" t="s">
        <v>384</v>
      </c>
      <c r="L223" s="65">
        <f>HLOOKUP(L$20,$S$18:$AW223,ROW($S223)-ROW($S$18)+1,FALSE)</f>
        <v>828</v>
      </c>
      <c r="M223" s="65">
        <f>HLOOKUP(M$20,$S$18:$AW223,ROW($S223)-ROW($S$18)+1,FALSE)</f>
        <v>856</v>
      </c>
      <c r="N223" s="66">
        <f t="shared" si="8"/>
        <v>3.3816425120772875E-2</v>
      </c>
      <c r="O223" s="31">
        <f>IF(ISERROR(SUMIF($B$21:$B$672,$B223,$M$21:$M$672)/SUMIF($B$21:$B$672,$B223,$L$21:$L$672)-1),"-",SUMIF($B$21:$B$672,$B223,$M$21:$M$672)/SUMIF($B$21:$B$672,$B223,$L$21:$L$672)-1)</f>
        <v>3.3816425120772875E-2</v>
      </c>
      <c r="P223" s="31">
        <f>IF(ISERROR(SUMIF($J$21:$J$672,$J223,$M$21:$M$672)/SUMIF($J$21:$J$672,$J223,$L$21:$L$672)-1),"-",SUMIF($J$21:$J$672,$J223,$M$21:$M$672)/SUMIF($J$21:$J$672,$J223,$L$21:$L$672)-1)</f>
        <v>1.3258691809074907E-3</v>
      </c>
      <c r="Q223" s="31">
        <f>IF(ISERROR(SUMIF($K$21:$K$672,$K223,$M$21:$M$672)/SUMIF($K$21:$K$672,$K223,$L$21:$L$672)-1),"-",SUMIF($K$21:$K$672,$K223,$M$21:$M$672)/SUMIF($K$21:$K$672,$K223,$L$21:$L$672)-1)</f>
        <v>-2.2365450582957913E-2</v>
      </c>
      <c r="R223" s="31">
        <f>IF(ISERROR(SUMIF($I$21:$I$672,$I223,$M$21:$M$672)/SUMIF($I$21:$I$672,$I223,$L$21:$L$672)-1),"-",SUMIF($I$21:$I$672,$I223,$M$21:$M$672)/SUMIF($I$21:$I$672,$I223,$L$21:$L$672)-1)</f>
        <v>9.9792929670883268E-5</v>
      </c>
      <c r="S223" s="46">
        <v>439</v>
      </c>
      <c r="T223" s="46">
        <v>436</v>
      </c>
      <c r="U223" s="46">
        <v>487</v>
      </c>
      <c r="V223" s="46">
        <v>616</v>
      </c>
      <c r="W223" s="46">
        <v>748</v>
      </c>
      <c r="X223" s="46">
        <v>828</v>
      </c>
      <c r="Y223" s="46">
        <v>910</v>
      </c>
      <c r="Z223" s="46">
        <v>960</v>
      </c>
      <c r="AA223" s="46">
        <v>917</v>
      </c>
      <c r="AB223" s="46">
        <v>877</v>
      </c>
      <c r="AC223" s="46">
        <v>856</v>
      </c>
      <c r="AD223" s="46">
        <v>851</v>
      </c>
      <c r="AE223" s="46">
        <v>855</v>
      </c>
      <c r="AF223" s="46">
        <v>865</v>
      </c>
      <c r="AG223" s="46">
        <v>885</v>
      </c>
      <c r="AH223" s="46">
        <v>890</v>
      </c>
      <c r="AI223" s="46">
        <v>902</v>
      </c>
      <c r="AJ223" s="46">
        <v>896</v>
      </c>
      <c r="AK223" s="46">
        <v>888</v>
      </c>
      <c r="AL223" s="46">
        <v>891</v>
      </c>
      <c r="AM223" s="46">
        <v>886</v>
      </c>
      <c r="AN223" s="46">
        <v>906</v>
      </c>
      <c r="AO223" s="46">
        <v>916</v>
      </c>
      <c r="AP223" s="46">
        <v>926</v>
      </c>
      <c r="AQ223" s="46">
        <v>936</v>
      </c>
      <c r="AR223" s="47">
        <v>942</v>
      </c>
      <c r="AS223" s="80">
        <f>IF(COUNTIF(B$20:B223,B223)=1,1,"-")</f>
        <v>1</v>
      </c>
      <c r="AT223" s="80" t="str">
        <f>IF(COUNTIF(J$20:J223,J223)=1,1,"-")</f>
        <v>-</v>
      </c>
      <c r="AU223" s="80" t="str">
        <f>IF(COUNTIF(K$20:K223,K223)=1,1,"-")</f>
        <v>-</v>
      </c>
      <c r="AV223" s="80" t="str">
        <f>IF(COUNTIF(I$20:I223,I223)=1,1,"-")</f>
        <v>-</v>
      </c>
      <c r="AW223" s="48" t="s">
        <v>241</v>
      </c>
      <c r="AZ223"/>
      <c r="BA223"/>
      <c r="BB223"/>
      <c r="BC223"/>
      <c r="BD223"/>
    </row>
    <row r="224" spans="1:56" ht="15.75" customHeight="1" x14ac:dyDescent="0.2">
      <c r="A224" s="93" t="s">
        <v>1798</v>
      </c>
      <c r="B224" s="95" t="s">
        <v>2092</v>
      </c>
      <c r="C224" s="94" t="s">
        <v>2093</v>
      </c>
      <c r="D224" s="94" t="s">
        <v>95</v>
      </c>
      <c r="E224" s="94" t="s">
        <v>95</v>
      </c>
      <c r="F224" s="94" t="s">
        <v>388</v>
      </c>
      <c r="G224" s="96" t="s">
        <v>907</v>
      </c>
      <c r="H224" s="96" t="s">
        <v>908</v>
      </c>
      <c r="I224" s="96" t="s">
        <v>95</v>
      </c>
      <c r="J224" s="96" t="s">
        <v>95</v>
      </c>
      <c r="K224" s="96" t="s">
        <v>388</v>
      </c>
      <c r="L224" s="65">
        <f>HLOOKUP(L$20,$S$18:$AW224,ROW($S224)-ROW($S$18)+1,FALSE)</f>
        <v>2727</v>
      </c>
      <c r="M224" s="65">
        <f>HLOOKUP(M$20,$S$18:$AW224,ROW($S224)-ROW($S$18)+1,FALSE)</f>
        <v>2480</v>
      </c>
      <c r="N224" s="66">
        <f t="shared" si="8"/>
        <v>-9.0575724239090549E-2</v>
      </c>
      <c r="O224" s="31">
        <f>IF(ISERROR(SUMIF($B$21:$B$672,$B224,$M$21:$M$672)/SUMIF($B$21:$B$672,$B224,$L$21:$L$672)-1),"-",SUMIF($B$21:$B$672,$B224,$M$21:$M$672)/SUMIF($B$21:$B$672,$B224,$L$21:$L$672)-1)</f>
        <v>-9.0575724239090549E-2</v>
      </c>
      <c r="P224" s="31">
        <f>IF(ISERROR(SUMIF($J$21:$J$672,$J224,$M$21:$M$672)/SUMIF($J$21:$J$672,$J224,$L$21:$L$672)-1),"-",SUMIF($J$21:$J$672,$J224,$M$21:$M$672)/SUMIF($J$21:$J$672,$J224,$L$21:$L$672)-1)</f>
        <v>-9.0575724239090549E-2</v>
      </c>
      <c r="Q224" s="31">
        <f>IF(ISERROR(SUMIF($K$21:$K$672,$K224,$M$21:$M$672)/SUMIF($K$21:$K$672,$K224,$L$21:$L$672)-1),"-",SUMIF($K$21:$K$672,$K224,$M$21:$M$672)/SUMIF($K$21:$K$672,$K224,$L$21:$L$672)-1)</f>
        <v>-5.3599033502643612E-2</v>
      </c>
      <c r="R224" s="31">
        <f>IF(ISERROR(SUMIF($I$21:$I$672,$I224,$M$21:$M$672)/SUMIF($I$21:$I$672,$I224,$L$21:$L$672)-1),"-",SUMIF($I$21:$I$672,$I224,$M$21:$M$672)/SUMIF($I$21:$I$672,$I224,$L$21:$L$672)-1)</f>
        <v>-9.0575724239090549E-2</v>
      </c>
      <c r="S224" s="46">
        <v>2554</v>
      </c>
      <c r="T224" s="46">
        <v>2591</v>
      </c>
      <c r="U224" s="46">
        <v>2644</v>
      </c>
      <c r="V224" s="46">
        <v>2662</v>
      </c>
      <c r="W224" s="46">
        <v>2639</v>
      </c>
      <c r="X224" s="46">
        <v>2727</v>
      </c>
      <c r="Y224" s="46">
        <v>2732</v>
      </c>
      <c r="Z224" s="46">
        <v>2702</v>
      </c>
      <c r="AA224" s="46">
        <v>2639</v>
      </c>
      <c r="AB224" s="46">
        <v>2548</v>
      </c>
      <c r="AC224" s="46">
        <v>2480</v>
      </c>
      <c r="AD224" s="46">
        <v>2400</v>
      </c>
      <c r="AE224" s="46">
        <v>2314</v>
      </c>
      <c r="AF224" s="46">
        <v>2238</v>
      </c>
      <c r="AG224" s="46">
        <v>2133</v>
      </c>
      <c r="AH224" s="46">
        <v>2047</v>
      </c>
      <c r="AI224" s="46">
        <v>1982</v>
      </c>
      <c r="AJ224" s="46">
        <v>1911</v>
      </c>
      <c r="AK224" s="46">
        <v>1868</v>
      </c>
      <c r="AL224" s="46">
        <v>1863</v>
      </c>
      <c r="AM224" s="46">
        <v>1862</v>
      </c>
      <c r="AN224" s="46">
        <v>1865</v>
      </c>
      <c r="AO224" s="46">
        <v>1890</v>
      </c>
      <c r="AP224" s="46">
        <v>1893</v>
      </c>
      <c r="AQ224" s="46">
        <v>1923</v>
      </c>
      <c r="AR224" s="47">
        <v>1932</v>
      </c>
      <c r="AS224" s="80">
        <f>IF(COUNTIF(B$20:B224,B224)=1,1,"-")</f>
        <v>1</v>
      </c>
      <c r="AT224" s="80">
        <f>IF(COUNTIF(J$20:J224,J224)=1,1,"-")</f>
        <v>1</v>
      </c>
      <c r="AU224" s="80" t="str">
        <f>IF(COUNTIF(K$20:K224,K224)=1,1,"-")</f>
        <v>-</v>
      </c>
      <c r="AV224" s="80">
        <f>IF(COUNTIF(I$20:I224,I224)=1,1,"-")</f>
        <v>1</v>
      </c>
      <c r="AW224" s="48" t="s">
        <v>241</v>
      </c>
      <c r="AZ224"/>
      <c r="BA224"/>
      <c r="BB224"/>
      <c r="BC224"/>
      <c r="BD224"/>
    </row>
    <row r="225" spans="1:56" ht="15.75" customHeight="1" x14ac:dyDescent="0.2">
      <c r="A225" s="93" t="s">
        <v>1798</v>
      </c>
      <c r="B225" s="95" t="s">
        <v>1811</v>
      </c>
      <c r="C225" s="94" t="s">
        <v>1812</v>
      </c>
      <c r="D225" s="94" t="s">
        <v>134</v>
      </c>
      <c r="E225" s="94" t="s">
        <v>134</v>
      </c>
      <c r="F225" s="94" t="s">
        <v>391</v>
      </c>
      <c r="G225" s="96" t="s">
        <v>909</v>
      </c>
      <c r="H225" s="96" t="s">
        <v>910</v>
      </c>
      <c r="I225" s="96" t="s">
        <v>133</v>
      </c>
      <c r="J225" s="96" t="s">
        <v>133</v>
      </c>
      <c r="K225" s="96" t="s">
        <v>391</v>
      </c>
      <c r="L225" s="65">
        <f>HLOOKUP(L$20,$S$18:$AW225,ROW($S225)-ROW($S$18)+1,FALSE)</f>
        <v>868</v>
      </c>
      <c r="M225" s="65">
        <f>HLOOKUP(M$20,$S$18:$AW225,ROW($S225)-ROW($S$18)+1,FALSE)</f>
        <v>840</v>
      </c>
      <c r="N225" s="66">
        <f t="shared" si="8"/>
        <v>-3.2258064516129004E-2</v>
      </c>
      <c r="O225" s="31">
        <f>IF(ISERROR(SUMIF($B$21:$B$672,$B225,$M$21:$M$672)/SUMIF($B$21:$B$672,$B225,$L$21:$L$672)-1),"-",SUMIF($B$21:$B$672,$B225,$M$21:$M$672)/SUMIF($B$21:$B$672,$B225,$L$21:$L$672)-1)</f>
        <v>6.2691557536918019E-3</v>
      </c>
      <c r="P225" s="31">
        <f>IF(ISERROR(SUMIF($J$21:$J$672,$J225,$M$21:$M$672)/SUMIF($J$21:$J$672,$J225,$L$21:$L$672)-1),"-",SUMIF($J$21:$J$672,$J225,$M$21:$M$672)/SUMIF($J$21:$J$672,$J225,$L$21:$L$672)-1)</f>
        <v>-6.5009560229445373E-3</v>
      </c>
      <c r="Q225" s="31">
        <f>IF(ISERROR(SUMIF($K$21:$K$672,$K225,$M$21:$M$672)/SUMIF($K$21:$K$672,$K225,$L$21:$L$672)-1),"-",SUMIF($K$21:$K$672,$K225,$M$21:$M$672)/SUMIF($K$21:$K$672,$K225,$L$21:$L$672)-1)</f>
        <v>-3.0916047319583084E-2</v>
      </c>
      <c r="R225" s="31">
        <f>IF(ISERROR(SUMIF($I$21:$I$672,$I225,$M$21:$M$672)/SUMIF($I$21:$I$672,$I225,$L$21:$L$672)-1),"-",SUMIF($I$21:$I$672,$I225,$M$21:$M$672)/SUMIF($I$21:$I$672,$I225,$L$21:$L$672)-1)</f>
        <v>-6.5009560229445373E-3</v>
      </c>
      <c r="S225" s="46">
        <v>947</v>
      </c>
      <c r="T225" s="46">
        <v>973</v>
      </c>
      <c r="U225" s="46">
        <v>966</v>
      </c>
      <c r="V225" s="46">
        <v>930</v>
      </c>
      <c r="W225" s="46">
        <v>877</v>
      </c>
      <c r="X225" s="46">
        <v>868</v>
      </c>
      <c r="Y225" s="46">
        <v>876</v>
      </c>
      <c r="Z225" s="46">
        <v>905</v>
      </c>
      <c r="AA225" s="46">
        <v>917</v>
      </c>
      <c r="AB225" s="46">
        <v>869</v>
      </c>
      <c r="AC225" s="46">
        <v>840</v>
      </c>
      <c r="AD225" s="46">
        <v>822</v>
      </c>
      <c r="AE225" s="46">
        <v>811</v>
      </c>
      <c r="AF225" s="46">
        <v>801</v>
      </c>
      <c r="AG225" s="46">
        <v>780</v>
      </c>
      <c r="AH225" s="46">
        <v>755</v>
      </c>
      <c r="AI225" s="46">
        <v>742</v>
      </c>
      <c r="AJ225" s="46">
        <v>729</v>
      </c>
      <c r="AK225" s="46">
        <v>724</v>
      </c>
      <c r="AL225" s="46">
        <v>724</v>
      </c>
      <c r="AM225" s="46">
        <v>721</v>
      </c>
      <c r="AN225" s="46">
        <v>724</v>
      </c>
      <c r="AO225" s="46">
        <v>728</v>
      </c>
      <c r="AP225" s="46">
        <v>736</v>
      </c>
      <c r="AQ225" s="46">
        <v>754</v>
      </c>
      <c r="AR225" s="47">
        <v>771</v>
      </c>
      <c r="AS225" s="80" t="str">
        <f>IF(COUNTIF(B$20:B225,B225)=1,1,"-")</f>
        <v>-</v>
      </c>
      <c r="AT225" s="80">
        <f>IF(COUNTIF(J$20:J225,J225)=1,1,"-")</f>
        <v>1</v>
      </c>
      <c r="AU225" s="80" t="str">
        <f>IF(COUNTIF(K$20:K225,K225)=1,1,"-")</f>
        <v>-</v>
      </c>
      <c r="AV225" s="80">
        <f>IF(COUNTIF(I$20:I225,I225)=1,1,"-")</f>
        <v>1</v>
      </c>
      <c r="AW225" s="48" t="s">
        <v>241</v>
      </c>
      <c r="AZ225"/>
      <c r="BA225"/>
      <c r="BB225"/>
      <c r="BC225"/>
      <c r="BD225"/>
    </row>
    <row r="226" spans="1:56" ht="15.75" customHeight="1" x14ac:dyDescent="0.2">
      <c r="A226" s="93" t="s">
        <v>1798</v>
      </c>
      <c r="B226" s="95" t="s">
        <v>2062</v>
      </c>
      <c r="C226" s="94" t="s">
        <v>2063</v>
      </c>
      <c r="D226" s="94" t="s">
        <v>13</v>
      </c>
      <c r="E226" s="94" t="s">
        <v>13</v>
      </c>
      <c r="F226" s="94" t="s">
        <v>386</v>
      </c>
      <c r="G226" s="96" t="s">
        <v>911</v>
      </c>
      <c r="H226" s="96" t="s">
        <v>912</v>
      </c>
      <c r="I226" s="96" t="s">
        <v>14</v>
      </c>
      <c r="J226" s="96" t="s">
        <v>14</v>
      </c>
      <c r="K226" s="96" t="s">
        <v>386</v>
      </c>
      <c r="L226" s="65">
        <f>HLOOKUP(L$20,$S$18:$AW226,ROW($S226)-ROW($S$18)+1,FALSE)</f>
        <v>1322</v>
      </c>
      <c r="M226" s="65">
        <f>HLOOKUP(M$20,$S$18:$AW226,ROW($S226)-ROW($S$18)+1,FALSE)</f>
        <v>1339</v>
      </c>
      <c r="N226" s="66">
        <f t="shared" si="8"/>
        <v>1.2859304084720025E-2</v>
      </c>
      <c r="O226" s="31">
        <f>IF(ISERROR(SUMIF($B$21:$B$672,$B226,$M$21:$M$672)/SUMIF($B$21:$B$672,$B226,$L$21:$L$672)-1),"-",SUMIF($B$21:$B$672,$B226,$M$21:$M$672)/SUMIF($B$21:$B$672,$B226,$L$21:$L$672)-1)</f>
        <v>-7.1302945918217842E-2</v>
      </c>
      <c r="P226" s="31">
        <f>IF(ISERROR(SUMIF($J$21:$J$672,$J226,$M$21:$M$672)/SUMIF($J$21:$J$672,$J226,$L$21:$L$672)-1),"-",SUMIF($J$21:$J$672,$J226,$M$21:$M$672)/SUMIF($J$21:$J$672,$J226,$L$21:$L$672)-1)</f>
        <v>-1.1031491608523458E-2</v>
      </c>
      <c r="Q226" s="31">
        <f>IF(ISERROR(SUMIF($K$21:$K$672,$K226,$M$21:$M$672)/SUMIF($K$21:$K$672,$K226,$L$21:$L$672)-1),"-",SUMIF($K$21:$K$672,$K226,$M$21:$M$672)/SUMIF($K$21:$K$672,$K226,$L$21:$L$672)-1)</f>
        <v>-6.9526650567419579E-2</v>
      </c>
      <c r="R226" s="31">
        <f>IF(ISERROR(SUMIF($I$21:$I$672,$I226,$M$21:$M$672)/SUMIF($I$21:$I$672,$I226,$L$21:$L$672)-1),"-",SUMIF($I$21:$I$672,$I226,$M$21:$M$672)/SUMIF($I$21:$I$672,$I226,$L$21:$L$672)-1)</f>
        <v>-1.1031491608523458E-2</v>
      </c>
      <c r="S226" s="46">
        <v>1395</v>
      </c>
      <c r="T226" s="46">
        <v>1517</v>
      </c>
      <c r="U226" s="46">
        <v>1444</v>
      </c>
      <c r="V226" s="46">
        <v>1383</v>
      </c>
      <c r="W226" s="46">
        <v>1292</v>
      </c>
      <c r="X226" s="46">
        <v>1322</v>
      </c>
      <c r="Y226" s="46">
        <v>1317</v>
      </c>
      <c r="Z226" s="46">
        <v>1317</v>
      </c>
      <c r="AA226" s="46">
        <v>1343</v>
      </c>
      <c r="AB226" s="46">
        <v>1346</v>
      </c>
      <c r="AC226" s="46">
        <v>1339</v>
      </c>
      <c r="AD226" s="46">
        <v>1331</v>
      </c>
      <c r="AE226" s="46">
        <v>1319</v>
      </c>
      <c r="AF226" s="46">
        <v>1303</v>
      </c>
      <c r="AG226" s="46">
        <v>1291</v>
      </c>
      <c r="AH226" s="46">
        <v>1278</v>
      </c>
      <c r="AI226" s="46">
        <v>1272</v>
      </c>
      <c r="AJ226" s="46">
        <v>1262</v>
      </c>
      <c r="AK226" s="46">
        <v>1252</v>
      </c>
      <c r="AL226" s="46">
        <v>1254</v>
      </c>
      <c r="AM226" s="46">
        <v>1261</v>
      </c>
      <c r="AN226" s="46">
        <v>1271</v>
      </c>
      <c r="AO226" s="46">
        <v>1287</v>
      </c>
      <c r="AP226" s="46">
        <v>1301</v>
      </c>
      <c r="AQ226" s="46">
        <v>1318</v>
      </c>
      <c r="AR226" s="47">
        <v>1335</v>
      </c>
      <c r="AS226" s="80" t="str">
        <f>IF(COUNTIF(B$20:B226,B226)=1,1,"-")</f>
        <v>-</v>
      </c>
      <c r="AT226" s="80" t="str">
        <f>IF(COUNTIF(J$20:J226,J226)=1,1,"-")</f>
        <v>-</v>
      </c>
      <c r="AU226" s="80" t="str">
        <f>IF(COUNTIF(K$20:K226,K226)=1,1,"-")</f>
        <v>-</v>
      </c>
      <c r="AV226" s="80" t="str">
        <f>IF(COUNTIF(I$20:I226,I226)=1,1,"-")</f>
        <v>-</v>
      </c>
      <c r="AW226" s="48" t="s">
        <v>241</v>
      </c>
      <c r="AZ226"/>
      <c r="BA226"/>
      <c r="BB226"/>
      <c r="BC226"/>
      <c r="BD226"/>
    </row>
    <row r="227" spans="1:56" ht="15.75" customHeight="1" x14ac:dyDescent="0.2">
      <c r="A227" s="93" t="s">
        <v>1798</v>
      </c>
      <c r="B227" s="95" t="s">
        <v>1897</v>
      </c>
      <c r="C227" s="94" t="s">
        <v>1898</v>
      </c>
      <c r="D227" s="94" t="s">
        <v>281</v>
      </c>
      <c r="E227" s="94" t="s">
        <v>129</v>
      </c>
      <c r="F227" s="94" t="s">
        <v>385</v>
      </c>
      <c r="G227" s="96" t="s">
        <v>913</v>
      </c>
      <c r="H227" s="96" t="s">
        <v>914</v>
      </c>
      <c r="I227" s="96" t="s">
        <v>171</v>
      </c>
      <c r="J227" s="96" t="s">
        <v>171</v>
      </c>
      <c r="K227" s="96" t="s">
        <v>385</v>
      </c>
      <c r="L227" s="65">
        <f>HLOOKUP(L$20,$S$18:$AW227,ROW($S227)-ROW($S$18)+1,FALSE)</f>
        <v>1435</v>
      </c>
      <c r="M227" s="65">
        <f>HLOOKUP(M$20,$S$18:$AW227,ROW($S227)-ROW($S$18)+1,FALSE)</f>
        <v>1235</v>
      </c>
      <c r="N227" s="66">
        <f t="shared" si="8"/>
        <v>-0.13937282229965153</v>
      </c>
      <c r="O227" s="31">
        <f>IF(ISERROR(SUMIF($B$21:$B$672,$B227,$M$21:$M$672)/SUMIF($B$21:$B$672,$B227,$L$21:$L$672)-1),"-",SUMIF($B$21:$B$672,$B227,$M$21:$M$672)/SUMIF($B$21:$B$672,$B227,$L$21:$L$672)-1)</f>
        <v>-0.1098229781325929</v>
      </c>
      <c r="P227" s="31">
        <f>IF(ISERROR(SUMIF($J$21:$J$672,$J227,$M$21:$M$672)/SUMIF($J$21:$J$672,$J227,$L$21:$L$672)-1),"-",SUMIF($J$21:$J$672,$J227,$M$21:$M$672)/SUMIF($J$21:$J$672,$J227,$L$21:$L$672)-1)</f>
        <v>-0.11848760748609</v>
      </c>
      <c r="Q227" s="31">
        <f>IF(ISERROR(SUMIF($K$21:$K$672,$K227,$M$21:$M$672)/SUMIF($K$21:$K$672,$K227,$L$21:$L$672)-1),"-",SUMIF($K$21:$K$672,$K227,$M$21:$M$672)/SUMIF($K$21:$K$672,$K227,$L$21:$L$672)-1)</f>
        <v>-0.10412074832930718</v>
      </c>
      <c r="R227" s="31">
        <f>IF(ISERROR(SUMIF($I$21:$I$672,$I227,$M$21:$M$672)/SUMIF($I$21:$I$672,$I227,$L$21:$L$672)-1),"-",SUMIF($I$21:$I$672,$I227,$M$21:$M$672)/SUMIF($I$21:$I$672,$I227,$L$21:$L$672)-1)</f>
        <v>-0.11601705237515225</v>
      </c>
      <c r="S227" s="46">
        <v>1299</v>
      </c>
      <c r="T227" s="46">
        <v>1324</v>
      </c>
      <c r="U227" s="46">
        <v>1312</v>
      </c>
      <c r="V227" s="46">
        <v>1394</v>
      </c>
      <c r="W227" s="46">
        <v>1444</v>
      </c>
      <c r="X227" s="46">
        <v>1435</v>
      </c>
      <c r="Y227" s="46">
        <v>1440</v>
      </c>
      <c r="Z227" s="46">
        <v>1372</v>
      </c>
      <c r="AA227" s="46">
        <v>1356</v>
      </c>
      <c r="AB227" s="46">
        <v>1300</v>
      </c>
      <c r="AC227" s="46">
        <v>1235</v>
      </c>
      <c r="AD227" s="46">
        <v>1214</v>
      </c>
      <c r="AE227" s="46">
        <v>1204</v>
      </c>
      <c r="AF227" s="46">
        <v>1198</v>
      </c>
      <c r="AG227" s="46">
        <v>1184</v>
      </c>
      <c r="AH227" s="46">
        <v>1155</v>
      </c>
      <c r="AI227" s="46">
        <v>1137</v>
      </c>
      <c r="AJ227" s="46">
        <v>1113</v>
      </c>
      <c r="AK227" s="46">
        <v>1091</v>
      </c>
      <c r="AL227" s="46">
        <v>1073</v>
      </c>
      <c r="AM227" s="46">
        <v>1068</v>
      </c>
      <c r="AN227" s="46">
        <v>1067</v>
      </c>
      <c r="AO227" s="46">
        <v>1068</v>
      </c>
      <c r="AP227" s="46">
        <v>1065</v>
      </c>
      <c r="AQ227" s="46">
        <v>1079</v>
      </c>
      <c r="AR227" s="47">
        <v>1090</v>
      </c>
      <c r="AS227" s="80" t="str">
        <f>IF(COUNTIF(B$20:B227,B227)=1,1,"-")</f>
        <v>-</v>
      </c>
      <c r="AT227" s="80" t="str">
        <f>IF(COUNTIF(J$20:J227,J227)=1,1,"-")</f>
        <v>-</v>
      </c>
      <c r="AU227" s="80" t="str">
        <f>IF(COUNTIF(K$20:K227,K227)=1,1,"-")</f>
        <v>-</v>
      </c>
      <c r="AV227" s="80" t="str">
        <f>IF(COUNTIF(I$20:I227,I227)=1,1,"-")</f>
        <v>-</v>
      </c>
      <c r="AW227" s="48" t="s">
        <v>241</v>
      </c>
      <c r="AZ227"/>
      <c r="BA227"/>
      <c r="BB227"/>
      <c r="BC227"/>
      <c r="BD227"/>
    </row>
    <row r="228" spans="1:56" ht="15.75" customHeight="1" x14ac:dyDescent="0.2">
      <c r="A228" s="93" t="s">
        <v>1798</v>
      </c>
      <c r="B228" s="95" t="s">
        <v>1966</v>
      </c>
      <c r="C228" s="94" t="s">
        <v>1967</v>
      </c>
      <c r="D228" s="94" t="s">
        <v>281</v>
      </c>
      <c r="E228" s="94" t="s">
        <v>129</v>
      </c>
      <c r="F228" s="94" t="s">
        <v>385</v>
      </c>
      <c r="G228" s="96" t="s">
        <v>915</v>
      </c>
      <c r="H228" s="96" t="s">
        <v>916</v>
      </c>
      <c r="I228" s="96" t="s">
        <v>290</v>
      </c>
      <c r="J228" s="96" t="s">
        <v>129</v>
      </c>
      <c r="K228" s="96" t="s">
        <v>385</v>
      </c>
      <c r="L228" s="65">
        <f>HLOOKUP(L$20,$S$18:$AW228,ROW($S228)-ROW($S$18)+1,FALSE)</f>
        <v>149</v>
      </c>
      <c r="M228" s="65">
        <f>HLOOKUP(M$20,$S$18:$AW228,ROW($S228)-ROW($S$18)+1,FALSE)</f>
        <v>117</v>
      </c>
      <c r="N228" s="66">
        <f t="shared" si="8"/>
        <v>-0.21476510067114096</v>
      </c>
      <c r="O228" s="31">
        <f>IF(ISERROR(SUMIF($B$21:$B$672,$B228,$M$21:$M$672)/SUMIF($B$21:$B$672,$B228,$L$21:$L$672)-1),"-",SUMIF($B$21:$B$672,$B228,$M$21:$M$672)/SUMIF($B$21:$B$672,$B228,$L$21:$L$672)-1)</f>
        <v>-0.17828106852497094</v>
      </c>
      <c r="P228" s="31">
        <f>IF(ISERROR(SUMIF($J$21:$J$672,$J228,$M$21:$M$672)/SUMIF($J$21:$J$672,$J228,$L$21:$L$672)-1),"-",SUMIF($J$21:$J$672,$J228,$M$21:$M$672)/SUMIF($J$21:$J$672,$J228,$L$21:$L$672)-1)</f>
        <v>-0.12849413886384131</v>
      </c>
      <c r="Q228" s="31">
        <f>IF(ISERROR(SUMIF($K$21:$K$672,$K228,$M$21:$M$672)/SUMIF($K$21:$K$672,$K228,$L$21:$L$672)-1),"-",SUMIF($K$21:$K$672,$K228,$M$21:$M$672)/SUMIF($K$21:$K$672,$K228,$L$21:$L$672)-1)</f>
        <v>-0.10412074832930718</v>
      </c>
      <c r="R228" s="31">
        <f>IF(ISERROR(SUMIF($I$21:$I$672,$I228,$M$21:$M$672)/SUMIF($I$21:$I$672,$I228,$L$21:$L$672)-1),"-",SUMIF($I$21:$I$672,$I228,$M$21:$M$672)/SUMIF($I$21:$I$672,$I228,$L$21:$L$672)-1)</f>
        <v>-0.16865261228230977</v>
      </c>
      <c r="S228" s="46">
        <v>87</v>
      </c>
      <c r="T228" s="46">
        <v>77</v>
      </c>
      <c r="U228" s="46">
        <v>79</v>
      </c>
      <c r="V228" s="46">
        <v>99</v>
      </c>
      <c r="W228" s="46">
        <v>154</v>
      </c>
      <c r="X228" s="46">
        <v>149</v>
      </c>
      <c r="Y228" s="46">
        <v>151</v>
      </c>
      <c r="Z228" s="46">
        <v>143</v>
      </c>
      <c r="AA228" s="46">
        <v>134</v>
      </c>
      <c r="AB228" s="46">
        <v>126</v>
      </c>
      <c r="AC228" s="46">
        <v>117</v>
      </c>
      <c r="AD228" s="46">
        <v>111</v>
      </c>
      <c r="AE228" s="46">
        <v>106</v>
      </c>
      <c r="AF228" s="46">
        <v>102</v>
      </c>
      <c r="AG228" s="46">
        <v>99</v>
      </c>
      <c r="AH228" s="46">
        <v>99</v>
      </c>
      <c r="AI228" s="46">
        <v>97</v>
      </c>
      <c r="AJ228" s="46">
        <v>94</v>
      </c>
      <c r="AK228" s="46">
        <v>92</v>
      </c>
      <c r="AL228" s="46">
        <v>91</v>
      </c>
      <c r="AM228" s="46">
        <v>90</v>
      </c>
      <c r="AN228" s="46">
        <v>90</v>
      </c>
      <c r="AO228" s="46">
        <v>90</v>
      </c>
      <c r="AP228" s="46">
        <v>91</v>
      </c>
      <c r="AQ228" s="46">
        <v>91</v>
      </c>
      <c r="AR228" s="47">
        <v>92</v>
      </c>
      <c r="AS228" s="80" t="str">
        <f>IF(COUNTIF(B$20:B228,B228)=1,1,"-")</f>
        <v>-</v>
      </c>
      <c r="AT228" s="80" t="str">
        <f>IF(COUNTIF(J$20:J228,J228)=1,1,"-")</f>
        <v>-</v>
      </c>
      <c r="AU228" s="80" t="str">
        <f>IF(COUNTIF(K$20:K228,K228)=1,1,"-")</f>
        <v>-</v>
      </c>
      <c r="AV228" s="80">
        <f>IF(COUNTIF(I$20:I228,I228)=1,1,"-")</f>
        <v>1</v>
      </c>
      <c r="AW228" s="48" t="s">
        <v>241</v>
      </c>
      <c r="AZ228"/>
      <c r="BA228"/>
      <c r="BB228"/>
      <c r="BC228"/>
      <c r="BD228"/>
    </row>
    <row r="229" spans="1:56" ht="15.75" customHeight="1" x14ac:dyDescent="0.2">
      <c r="A229" s="93" t="s">
        <v>1798</v>
      </c>
      <c r="B229" s="95" t="s">
        <v>2094</v>
      </c>
      <c r="C229" s="94" t="s">
        <v>2095</v>
      </c>
      <c r="D229" s="94" t="s">
        <v>345</v>
      </c>
      <c r="E229" s="94" t="s">
        <v>84</v>
      </c>
      <c r="F229" s="94" t="s">
        <v>390</v>
      </c>
      <c r="G229" s="96" t="s">
        <v>917</v>
      </c>
      <c r="H229" s="96" t="s">
        <v>918</v>
      </c>
      <c r="I229" s="96" t="s">
        <v>345</v>
      </c>
      <c r="J229" s="96" t="s">
        <v>84</v>
      </c>
      <c r="K229" s="96" t="s">
        <v>390</v>
      </c>
      <c r="L229" s="65">
        <f>HLOOKUP(L$20,$S$18:$AW229,ROW($S229)-ROW($S$18)+1,FALSE)</f>
        <v>207</v>
      </c>
      <c r="M229" s="65">
        <f>HLOOKUP(M$20,$S$18:$AW229,ROW($S229)-ROW($S$18)+1,FALSE)</f>
        <v>189</v>
      </c>
      <c r="N229" s="66">
        <f t="shared" si="8"/>
        <v>-8.6956521739130488E-2</v>
      </c>
      <c r="O229" s="31">
        <f>IF(ISERROR(SUMIF($B$21:$B$672,$B229,$M$21:$M$672)/SUMIF($B$21:$B$672,$B229,$L$21:$L$672)-1),"-",SUMIF($B$21:$B$672,$B229,$M$21:$M$672)/SUMIF($B$21:$B$672,$B229,$L$21:$L$672)-1)</f>
        <v>-8.6956521739130488E-2</v>
      </c>
      <c r="P229" s="31">
        <f>IF(ISERROR(SUMIF($J$21:$J$672,$J229,$M$21:$M$672)/SUMIF($J$21:$J$672,$J229,$L$21:$L$672)-1),"-",SUMIF($J$21:$J$672,$J229,$M$21:$M$672)/SUMIF($J$21:$J$672,$J229,$L$21:$L$672)-1)</f>
        <v>-6.1496099128040438E-2</v>
      </c>
      <c r="Q229" s="31">
        <f>IF(ISERROR(SUMIF($K$21:$K$672,$K229,$M$21:$M$672)/SUMIF($K$21:$K$672,$K229,$L$21:$L$672)-1),"-",SUMIF($K$21:$K$672,$K229,$M$21:$M$672)/SUMIF($K$21:$K$672,$K229,$L$21:$L$672)-1)</f>
        <v>-6.9640082528846903E-2</v>
      </c>
      <c r="R229" s="31">
        <f>IF(ISERROR(SUMIF($I$21:$I$672,$I229,$M$21:$M$672)/SUMIF($I$21:$I$672,$I229,$L$21:$L$672)-1),"-",SUMIF($I$21:$I$672,$I229,$M$21:$M$672)/SUMIF($I$21:$I$672,$I229,$L$21:$L$672)-1)</f>
        <v>-6.1496099128040438E-2</v>
      </c>
      <c r="S229" s="46">
        <v>181</v>
      </c>
      <c r="T229" s="46">
        <v>187</v>
      </c>
      <c r="U229" s="46">
        <v>189</v>
      </c>
      <c r="V229" s="46">
        <v>207</v>
      </c>
      <c r="W229" s="46">
        <v>198</v>
      </c>
      <c r="X229" s="46">
        <v>207</v>
      </c>
      <c r="Y229" s="46">
        <v>210</v>
      </c>
      <c r="Z229" s="46">
        <v>207</v>
      </c>
      <c r="AA229" s="46">
        <v>199</v>
      </c>
      <c r="AB229" s="46">
        <v>195</v>
      </c>
      <c r="AC229" s="46">
        <v>189</v>
      </c>
      <c r="AD229" s="46">
        <v>181</v>
      </c>
      <c r="AE229" s="46">
        <v>172</v>
      </c>
      <c r="AF229" s="46">
        <v>166</v>
      </c>
      <c r="AG229" s="46">
        <v>165</v>
      </c>
      <c r="AH229" s="46">
        <v>162</v>
      </c>
      <c r="AI229" s="46">
        <v>159</v>
      </c>
      <c r="AJ229" s="46">
        <v>155</v>
      </c>
      <c r="AK229" s="46">
        <v>151</v>
      </c>
      <c r="AL229" s="46">
        <v>150</v>
      </c>
      <c r="AM229" s="46">
        <v>148</v>
      </c>
      <c r="AN229" s="46">
        <v>147</v>
      </c>
      <c r="AO229" s="46">
        <v>148</v>
      </c>
      <c r="AP229" s="46">
        <v>148</v>
      </c>
      <c r="AQ229" s="46">
        <v>149</v>
      </c>
      <c r="AR229" s="47">
        <v>149</v>
      </c>
      <c r="AS229" s="80">
        <f>IF(COUNTIF(B$20:B229,B229)=1,1,"-")</f>
        <v>1</v>
      </c>
      <c r="AT229" s="80" t="str">
        <f>IF(COUNTIF(J$20:J229,J229)=1,1,"-")</f>
        <v>-</v>
      </c>
      <c r="AU229" s="80" t="str">
        <f>IF(COUNTIF(K$20:K229,K229)=1,1,"-")</f>
        <v>-</v>
      </c>
      <c r="AV229" s="80" t="str">
        <f>IF(COUNTIF(I$20:I229,I229)=1,1,"-")</f>
        <v>-</v>
      </c>
      <c r="AW229" s="48" t="s">
        <v>241</v>
      </c>
      <c r="AZ229"/>
      <c r="BA229"/>
      <c r="BB229"/>
      <c r="BC229"/>
      <c r="BD229"/>
    </row>
    <row r="230" spans="1:56" ht="15.75" customHeight="1" x14ac:dyDescent="0.2">
      <c r="A230" s="93" t="s">
        <v>1798</v>
      </c>
      <c r="B230" s="95" t="s">
        <v>2096</v>
      </c>
      <c r="C230" s="94" t="s">
        <v>2097</v>
      </c>
      <c r="D230" s="94" t="s">
        <v>316</v>
      </c>
      <c r="E230" s="94" t="s">
        <v>112</v>
      </c>
      <c r="F230" s="94" t="s">
        <v>386</v>
      </c>
      <c r="G230" s="96" t="s">
        <v>919</v>
      </c>
      <c r="H230" s="96" t="s">
        <v>920</v>
      </c>
      <c r="I230" s="96" t="s">
        <v>292</v>
      </c>
      <c r="J230" s="96" t="s">
        <v>116</v>
      </c>
      <c r="K230" s="96" t="s">
        <v>394</v>
      </c>
      <c r="L230" s="65">
        <f>HLOOKUP(L$20,$S$18:$AW230,ROW($S230)-ROW($S$18)+1,FALSE)</f>
        <v>128</v>
      </c>
      <c r="M230" s="65">
        <f>HLOOKUP(M$20,$S$18:$AW230,ROW($S230)-ROW($S$18)+1,FALSE)</f>
        <v>108</v>
      </c>
      <c r="N230" s="66">
        <f t="shared" si="8"/>
        <v>-0.15625</v>
      </c>
      <c r="O230" s="31">
        <f>IF(ISERROR(SUMIF($B$21:$B$672,$B230,$M$21:$M$672)/SUMIF($B$21:$B$672,$B230,$L$21:$L$672)-1),"-",SUMIF($B$21:$B$672,$B230,$M$21:$M$672)/SUMIF($B$21:$B$672,$B230,$L$21:$L$672)-1)</f>
        <v>-6.5596080566140413E-2</v>
      </c>
      <c r="P230" s="31">
        <f>IF(ISERROR(SUMIF($J$21:$J$672,$J230,$M$21:$M$672)/SUMIF($J$21:$J$672,$J230,$L$21:$L$672)-1),"-",SUMIF($J$21:$J$672,$J230,$M$21:$M$672)/SUMIF($J$21:$J$672,$J230,$L$21:$L$672)-1)</f>
        <v>-4.177026355047242E-2</v>
      </c>
      <c r="Q230" s="31">
        <f>IF(ISERROR(SUMIF($K$21:$K$672,$K230,$M$21:$M$672)/SUMIF($K$21:$K$672,$K230,$L$21:$L$672)-1),"-",SUMIF($K$21:$K$672,$K230,$M$21:$M$672)/SUMIF($K$21:$K$672,$K230,$L$21:$L$672)-1)</f>
        <v>-5.2308392085512856E-2</v>
      </c>
      <c r="R230" s="31">
        <f>IF(ISERROR(SUMIF($I$21:$I$672,$I230,$M$21:$M$672)/SUMIF($I$21:$I$672,$I230,$L$21:$L$672)-1),"-",SUMIF($I$21:$I$672,$I230,$M$21:$M$672)/SUMIF($I$21:$I$672,$I230,$L$21:$L$672)-1)</f>
        <v>-4.177026355047242E-2</v>
      </c>
      <c r="S230" s="46">
        <v>97</v>
      </c>
      <c r="T230" s="46">
        <v>106</v>
      </c>
      <c r="U230" s="46">
        <v>108</v>
      </c>
      <c r="V230" s="46">
        <v>114</v>
      </c>
      <c r="W230" s="46">
        <v>116</v>
      </c>
      <c r="X230" s="46">
        <v>128</v>
      </c>
      <c r="Y230" s="46">
        <v>129</v>
      </c>
      <c r="Z230" s="46">
        <v>126</v>
      </c>
      <c r="AA230" s="46">
        <v>119</v>
      </c>
      <c r="AB230" s="46">
        <v>112</v>
      </c>
      <c r="AC230" s="46">
        <v>108</v>
      </c>
      <c r="AD230" s="46">
        <v>105</v>
      </c>
      <c r="AE230" s="46">
        <v>102</v>
      </c>
      <c r="AF230" s="46">
        <v>99</v>
      </c>
      <c r="AG230" s="46">
        <v>99</v>
      </c>
      <c r="AH230" s="46">
        <v>97</v>
      </c>
      <c r="AI230" s="46">
        <v>96</v>
      </c>
      <c r="AJ230" s="46">
        <v>96</v>
      </c>
      <c r="AK230" s="46">
        <v>95</v>
      </c>
      <c r="AL230" s="46">
        <v>95</v>
      </c>
      <c r="AM230" s="46">
        <v>95</v>
      </c>
      <c r="AN230" s="46">
        <v>97</v>
      </c>
      <c r="AO230" s="46">
        <v>98</v>
      </c>
      <c r="AP230" s="46">
        <v>100</v>
      </c>
      <c r="AQ230" s="46">
        <v>102</v>
      </c>
      <c r="AR230" s="47">
        <v>103</v>
      </c>
      <c r="AS230" s="80">
        <f>IF(COUNTIF(B$20:B230,B230)=1,1,"-")</f>
        <v>1</v>
      </c>
      <c r="AT230" s="80" t="str">
        <f>IF(COUNTIF(J$20:J230,J230)=1,1,"-")</f>
        <v>-</v>
      </c>
      <c r="AU230" s="80" t="str">
        <f>IF(COUNTIF(K$20:K230,K230)=1,1,"-")</f>
        <v>-</v>
      </c>
      <c r="AV230" s="80" t="str">
        <f>IF(COUNTIF(I$20:I230,I230)=1,1,"-")</f>
        <v>-</v>
      </c>
      <c r="AW230" s="48" t="s">
        <v>241</v>
      </c>
      <c r="AZ230"/>
      <c r="BA230"/>
      <c r="BB230"/>
      <c r="BC230"/>
      <c r="BD230"/>
    </row>
    <row r="231" spans="1:56" ht="15.75" customHeight="1" x14ac:dyDescent="0.2">
      <c r="A231" s="93" t="s">
        <v>1798</v>
      </c>
      <c r="B231" s="95" t="s">
        <v>2098</v>
      </c>
      <c r="C231" s="94" t="s">
        <v>2099</v>
      </c>
      <c r="D231" s="94" t="s">
        <v>124</v>
      </c>
      <c r="E231" s="94" t="s">
        <v>124</v>
      </c>
      <c r="F231" s="94" t="s">
        <v>393</v>
      </c>
      <c r="G231" s="96" t="s">
        <v>921</v>
      </c>
      <c r="H231" s="96" t="s">
        <v>922</v>
      </c>
      <c r="I231" s="96" t="s">
        <v>124</v>
      </c>
      <c r="J231" s="96" t="s">
        <v>124</v>
      </c>
      <c r="K231" s="96" t="s">
        <v>393</v>
      </c>
      <c r="L231" s="65">
        <f>HLOOKUP(L$20,$S$18:$AW231,ROW($S231)-ROW($S$18)+1,FALSE)</f>
        <v>2289</v>
      </c>
      <c r="M231" s="65">
        <f>HLOOKUP(M$20,$S$18:$AW231,ROW($S231)-ROW($S$18)+1,FALSE)</f>
        <v>2125</v>
      </c>
      <c r="N231" s="66">
        <f t="shared" si="8"/>
        <v>-7.164700742682395E-2</v>
      </c>
      <c r="O231" s="31">
        <f>IF(ISERROR(SUMIF($B$21:$B$672,$B231,$M$21:$M$672)/SUMIF($B$21:$B$672,$B231,$L$21:$L$672)-1),"-",SUMIF($B$21:$B$672,$B231,$M$21:$M$672)/SUMIF($B$21:$B$672,$B231,$L$21:$L$672)-1)</f>
        <v>-7.164700742682395E-2</v>
      </c>
      <c r="P231" s="31">
        <f>IF(ISERROR(SUMIF($J$21:$J$672,$J231,$M$21:$M$672)/SUMIF($J$21:$J$672,$J231,$L$21:$L$672)-1),"-",SUMIF($J$21:$J$672,$J231,$M$21:$M$672)/SUMIF($J$21:$J$672,$J231,$L$21:$L$672)-1)</f>
        <v>-9.658434051497633E-2</v>
      </c>
      <c r="Q231" s="31">
        <f>IF(ISERROR(SUMIF($K$21:$K$672,$K231,$M$21:$M$672)/SUMIF($K$21:$K$672,$K231,$L$21:$L$672)-1),"-",SUMIF($K$21:$K$672,$K231,$M$21:$M$672)/SUMIF($K$21:$K$672,$K231,$L$21:$L$672)-1)</f>
        <v>-9.0499240698557304E-2</v>
      </c>
      <c r="R231" s="31">
        <f>IF(ISERROR(SUMIF($I$21:$I$672,$I231,$M$21:$M$672)/SUMIF($I$21:$I$672,$I231,$L$21:$L$672)-1),"-",SUMIF($I$21:$I$672,$I231,$M$21:$M$672)/SUMIF($I$21:$I$672,$I231,$L$21:$L$672)-1)</f>
        <v>-9.658434051497633E-2</v>
      </c>
      <c r="S231" s="46">
        <v>2353</v>
      </c>
      <c r="T231" s="46">
        <v>2281</v>
      </c>
      <c r="U231" s="46">
        <v>2268</v>
      </c>
      <c r="V231" s="46">
        <v>2273</v>
      </c>
      <c r="W231" s="46">
        <v>2260</v>
      </c>
      <c r="X231" s="46">
        <v>2289</v>
      </c>
      <c r="Y231" s="46">
        <v>2315</v>
      </c>
      <c r="Z231" s="46">
        <v>2274</v>
      </c>
      <c r="AA231" s="46">
        <v>2228</v>
      </c>
      <c r="AB231" s="46">
        <v>2165</v>
      </c>
      <c r="AC231" s="46">
        <v>2125</v>
      </c>
      <c r="AD231" s="46">
        <v>2101</v>
      </c>
      <c r="AE231" s="46">
        <v>2089</v>
      </c>
      <c r="AF231" s="46">
        <v>2087</v>
      </c>
      <c r="AG231" s="46">
        <v>2069</v>
      </c>
      <c r="AH231" s="46">
        <v>2036</v>
      </c>
      <c r="AI231" s="46">
        <v>2010</v>
      </c>
      <c r="AJ231" s="46">
        <v>1986</v>
      </c>
      <c r="AK231" s="46">
        <v>1957</v>
      </c>
      <c r="AL231" s="46">
        <v>1944</v>
      </c>
      <c r="AM231" s="46">
        <v>1949</v>
      </c>
      <c r="AN231" s="46">
        <v>1961</v>
      </c>
      <c r="AO231" s="46">
        <v>1975</v>
      </c>
      <c r="AP231" s="46">
        <v>2011</v>
      </c>
      <c r="AQ231" s="46">
        <v>2046</v>
      </c>
      <c r="AR231" s="47">
        <v>2072</v>
      </c>
      <c r="AS231" s="80">
        <f>IF(COUNTIF(B$20:B231,B231)=1,1,"-")</f>
        <v>1</v>
      </c>
      <c r="AT231" s="80" t="str">
        <f>IF(COUNTIF(J$20:J231,J231)=1,1,"-")</f>
        <v>-</v>
      </c>
      <c r="AU231" s="80" t="str">
        <f>IF(COUNTIF(K$20:K231,K231)=1,1,"-")</f>
        <v>-</v>
      </c>
      <c r="AV231" s="80" t="str">
        <f>IF(COUNTIF(I$20:I231,I231)=1,1,"-")</f>
        <v>-</v>
      </c>
      <c r="AW231" s="48" t="s">
        <v>241</v>
      </c>
      <c r="AZ231"/>
      <c r="BA231"/>
      <c r="BB231"/>
      <c r="BC231"/>
      <c r="BD231"/>
    </row>
    <row r="232" spans="1:56" ht="15.75" customHeight="1" x14ac:dyDescent="0.2">
      <c r="A232" s="93" t="s">
        <v>1798</v>
      </c>
      <c r="B232" s="95" t="s">
        <v>482</v>
      </c>
      <c r="C232" s="94" t="s">
        <v>253</v>
      </c>
      <c r="D232" s="94" t="s">
        <v>69</v>
      </c>
      <c r="E232" s="94" t="s">
        <v>69</v>
      </c>
      <c r="F232" s="94" t="s">
        <v>387</v>
      </c>
      <c r="G232" s="96" t="s">
        <v>923</v>
      </c>
      <c r="H232" s="96" t="s">
        <v>924</v>
      </c>
      <c r="I232" s="96" t="s">
        <v>69</v>
      </c>
      <c r="J232" s="96" t="s">
        <v>69</v>
      </c>
      <c r="K232" s="96" t="s">
        <v>387</v>
      </c>
      <c r="L232" s="65">
        <f>HLOOKUP(L$20,$S$18:$AW232,ROW($S232)-ROW($S$18)+1,FALSE)</f>
        <v>280</v>
      </c>
      <c r="M232" s="65">
        <f>HLOOKUP(M$20,$S$18:$AW232,ROW($S232)-ROW($S$18)+1,FALSE)</f>
        <v>253</v>
      </c>
      <c r="N232" s="66">
        <f t="shared" si="8"/>
        <v>-9.6428571428571419E-2</v>
      </c>
      <c r="O232" s="31">
        <f>IF(ISERROR(SUMIF($B$21:$B$672,$B232,$M$21:$M$672)/SUMIF($B$21:$B$672,$B232,$L$21:$L$672)-1),"-",SUMIF($B$21:$B$672,$B232,$M$21:$M$672)/SUMIF($B$21:$B$672,$B232,$L$21:$L$672)-1)</f>
        <v>-9.6428571428571419E-2</v>
      </c>
      <c r="P232" s="31">
        <f>IF(ISERROR(SUMIF($J$21:$J$672,$J232,$M$21:$M$672)/SUMIF($J$21:$J$672,$J232,$L$21:$L$672)-1),"-",SUMIF($J$21:$J$672,$J232,$M$21:$M$672)/SUMIF($J$21:$J$672,$J232,$L$21:$L$672)-1)</f>
        <v>-4.9678148493931484E-2</v>
      </c>
      <c r="Q232" s="31">
        <f>IF(ISERROR(SUMIF($K$21:$K$672,$K232,$M$21:$M$672)/SUMIF($K$21:$K$672,$K232,$L$21:$L$672)-1),"-",SUMIF($K$21:$K$672,$K232,$M$21:$M$672)/SUMIF($K$21:$K$672,$K232,$L$21:$L$672)-1)</f>
        <v>-6.8899789056344862E-2</v>
      </c>
      <c r="R232" s="31">
        <f>IF(ISERROR(SUMIF($I$21:$I$672,$I232,$M$21:$M$672)/SUMIF($I$21:$I$672,$I232,$L$21:$L$672)-1),"-",SUMIF($I$21:$I$672,$I232,$M$21:$M$672)/SUMIF($I$21:$I$672,$I232,$L$21:$L$672)-1)</f>
        <v>-4.9678148493931484E-2</v>
      </c>
      <c r="S232" s="46">
        <v>297</v>
      </c>
      <c r="T232" s="46">
        <v>295</v>
      </c>
      <c r="U232" s="46">
        <v>297</v>
      </c>
      <c r="V232" s="46">
        <v>301</v>
      </c>
      <c r="W232" s="46">
        <v>291</v>
      </c>
      <c r="X232" s="46">
        <v>280</v>
      </c>
      <c r="Y232" s="46">
        <v>251</v>
      </c>
      <c r="Z232" s="46">
        <v>250</v>
      </c>
      <c r="AA232" s="46">
        <v>251</v>
      </c>
      <c r="AB232" s="46">
        <v>255</v>
      </c>
      <c r="AC232" s="46">
        <v>253</v>
      </c>
      <c r="AD232" s="46">
        <v>239</v>
      </c>
      <c r="AE232" s="46">
        <v>225</v>
      </c>
      <c r="AF232" s="46">
        <v>219</v>
      </c>
      <c r="AG232" s="46">
        <v>220</v>
      </c>
      <c r="AH232" s="46">
        <v>219</v>
      </c>
      <c r="AI232" s="46">
        <v>216</v>
      </c>
      <c r="AJ232" s="46">
        <v>213</v>
      </c>
      <c r="AK232" s="46">
        <v>215</v>
      </c>
      <c r="AL232" s="46">
        <v>216</v>
      </c>
      <c r="AM232" s="46">
        <v>219</v>
      </c>
      <c r="AN232" s="46">
        <v>222</v>
      </c>
      <c r="AO232" s="46">
        <v>226</v>
      </c>
      <c r="AP232" s="46">
        <v>232</v>
      </c>
      <c r="AQ232" s="46">
        <v>236</v>
      </c>
      <c r="AR232" s="47">
        <v>241</v>
      </c>
      <c r="AS232" s="80">
        <f>IF(COUNTIF(B$20:B232,B232)=1,1,"-")</f>
        <v>1</v>
      </c>
      <c r="AT232" s="80" t="str">
        <f>IF(COUNTIF(J$20:J232,J232)=1,1,"-")</f>
        <v>-</v>
      </c>
      <c r="AU232" s="80" t="str">
        <f>IF(COUNTIF(K$20:K232,K232)=1,1,"-")</f>
        <v>-</v>
      </c>
      <c r="AV232" s="80" t="str">
        <f>IF(COUNTIF(I$20:I232,I232)=1,1,"-")</f>
        <v>-</v>
      </c>
      <c r="AW232" s="48" t="s">
        <v>241</v>
      </c>
      <c r="AZ232"/>
      <c r="BA232"/>
      <c r="BB232"/>
      <c r="BC232"/>
      <c r="BD232"/>
    </row>
    <row r="233" spans="1:56" ht="15.75" customHeight="1" x14ac:dyDescent="0.2">
      <c r="A233" s="93" t="s">
        <v>1798</v>
      </c>
      <c r="B233" s="95" t="s">
        <v>2100</v>
      </c>
      <c r="C233" s="94" t="s">
        <v>2101</v>
      </c>
      <c r="D233" s="94" t="s">
        <v>310</v>
      </c>
      <c r="E233" s="94" t="s">
        <v>20</v>
      </c>
      <c r="F233" s="94" t="s">
        <v>389</v>
      </c>
      <c r="G233" s="96" t="s">
        <v>925</v>
      </c>
      <c r="H233" s="96" t="s">
        <v>926</v>
      </c>
      <c r="I233" s="96" t="s">
        <v>310</v>
      </c>
      <c r="J233" s="96" t="s">
        <v>20</v>
      </c>
      <c r="K233" s="96" t="s">
        <v>389</v>
      </c>
      <c r="L233" s="65">
        <f>HLOOKUP(L$20,$S$18:$AW233,ROW($S233)-ROW($S$18)+1,FALSE)</f>
        <v>1649</v>
      </c>
      <c r="M233" s="65">
        <f>HLOOKUP(M$20,$S$18:$AW233,ROW($S233)-ROW($S$18)+1,FALSE)</f>
        <v>1552</v>
      </c>
      <c r="N233" s="66">
        <f t="shared" si="8"/>
        <v>-5.8823529411764719E-2</v>
      </c>
      <c r="O233" s="31">
        <f>IF(ISERROR(SUMIF($B$21:$B$672,$B233,$M$21:$M$672)/SUMIF($B$21:$B$672,$B233,$L$21:$L$672)-1),"-",SUMIF($B$21:$B$672,$B233,$M$21:$M$672)/SUMIF($B$21:$B$672,$B233,$L$21:$L$672)-1)</f>
        <v>-5.8823529411764719E-2</v>
      </c>
      <c r="P233" s="31">
        <f>IF(ISERROR(SUMIF($J$21:$J$672,$J233,$M$21:$M$672)/SUMIF($J$21:$J$672,$J233,$L$21:$L$672)-1),"-",SUMIF($J$21:$J$672,$J233,$M$21:$M$672)/SUMIF($J$21:$J$672,$J233,$L$21:$L$672)-1)</f>
        <v>-4.444245730126084E-2</v>
      </c>
      <c r="Q233" s="31">
        <f>IF(ISERROR(SUMIF($K$21:$K$672,$K233,$M$21:$M$672)/SUMIF($K$21:$K$672,$K233,$L$21:$L$672)-1),"-",SUMIF($K$21:$K$672,$K233,$M$21:$M$672)/SUMIF($K$21:$K$672,$K233,$L$21:$L$672)-1)</f>
        <v>-7.8231982896267982E-2</v>
      </c>
      <c r="R233" s="31">
        <f>IF(ISERROR(SUMIF($I$21:$I$672,$I233,$M$21:$M$672)/SUMIF($I$21:$I$672,$I233,$L$21:$L$672)-1),"-",SUMIF($I$21:$I$672,$I233,$M$21:$M$672)/SUMIF($I$21:$I$672,$I233,$L$21:$L$672)-1)</f>
        <v>-4.8100743187448392E-2</v>
      </c>
      <c r="S233" s="46">
        <v>1640</v>
      </c>
      <c r="T233" s="46">
        <v>1651</v>
      </c>
      <c r="U233" s="46">
        <v>1659</v>
      </c>
      <c r="V233" s="46">
        <v>1623</v>
      </c>
      <c r="W233" s="46">
        <v>1634</v>
      </c>
      <c r="X233" s="46">
        <v>1649</v>
      </c>
      <c r="Y233" s="46">
        <v>1630</v>
      </c>
      <c r="Z233" s="46">
        <v>1603</v>
      </c>
      <c r="AA233" s="46">
        <v>1584</v>
      </c>
      <c r="AB233" s="46">
        <v>1562</v>
      </c>
      <c r="AC233" s="46">
        <v>1552</v>
      </c>
      <c r="AD233" s="46">
        <v>1546</v>
      </c>
      <c r="AE233" s="46">
        <v>1545</v>
      </c>
      <c r="AF233" s="46">
        <v>1543</v>
      </c>
      <c r="AG233" s="46">
        <v>1534</v>
      </c>
      <c r="AH233" s="46">
        <v>1516</v>
      </c>
      <c r="AI233" s="46">
        <v>1506</v>
      </c>
      <c r="AJ233" s="46">
        <v>1488</v>
      </c>
      <c r="AK233" s="46">
        <v>1478</v>
      </c>
      <c r="AL233" s="46">
        <v>1481</v>
      </c>
      <c r="AM233" s="46">
        <v>1487</v>
      </c>
      <c r="AN233" s="46">
        <v>1501</v>
      </c>
      <c r="AO233" s="46">
        <v>1528</v>
      </c>
      <c r="AP233" s="46">
        <v>1554</v>
      </c>
      <c r="AQ233" s="46">
        <v>1583</v>
      </c>
      <c r="AR233" s="47">
        <v>1610</v>
      </c>
      <c r="AS233" s="80">
        <f>IF(COUNTIF(B$20:B233,B233)=1,1,"-")</f>
        <v>1</v>
      </c>
      <c r="AT233" s="80" t="str">
        <f>IF(COUNTIF(J$20:J233,J233)=1,1,"-")</f>
        <v>-</v>
      </c>
      <c r="AU233" s="80" t="str">
        <f>IF(COUNTIF(K$20:K233,K233)=1,1,"-")</f>
        <v>-</v>
      </c>
      <c r="AV233" s="80" t="str">
        <f>IF(COUNTIF(I$20:I233,I233)=1,1,"-")</f>
        <v>-</v>
      </c>
      <c r="AW233" s="48" t="s">
        <v>241</v>
      </c>
      <c r="AZ233"/>
      <c r="BA233"/>
      <c r="BB233"/>
      <c r="BC233"/>
      <c r="BD233"/>
    </row>
    <row r="234" spans="1:56" ht="15.75" customHeight="1" x14ac:dyDescent="0.2">
      <c r="A234" s="93" t="s">
        <v>1798</v>
      </c>
      <c r="B234" s="95" t="s">
        <v>1923</v>
      </c>
      <c r="C234" s="94" t="s">
        <v>1924</v>
      </c>
      <c r="D234" s="94" t="s">
        <v>23</v>
      </c>
      <c r="E234" s="94" t="s">
        <v>23</v>
      </c>
      <c r="F234" s="94" t="s">
        <v>391</v>
      </c>
      <c r="G234" s="96" t="s">
        <v>927</v>
      </c>
      <c r="H234" s="96" t="s">
        <v>928</v>
      </c>
      <c r="I234" s="96" t="s">
        <v>360</v>
      </c>
      <c r="J234" s="96" t="s">
        <v>158</v>
      </c>
      <c r="K234" s="96" t="s">
        <v>395</v>
      </c>
      <c r="L234" s="65">
        <f>HLOOKUP(L$20,$S$18:$AW234,ROW($S234)-ROW($S$18)+1,FALSE)</f>
        <v>1783</v>
      </c>
      <c r="M234" s="65">
        <f>HLOOKUP(M$20,$S$18:$AW234,ROW($S234)-ROW($S$18)+1,FALSE)</f>
        <v>1588</v>
      </c>
      <c r="N234" s="66">
        <f t="shared" si="8"/>
        <v>-0.1093662366797532</v>
      </c>
      <c r="O234" s="31">
        <f>IF(ISERROR(SUMIF($B$21:$B$672,$B234,$M$21:$M$672)/SUMIF($B$21:$B$672,$B234,$L$21:$L$672)-1),"-",SUMIF($B$21:$B$672,$B234,$M$21:$M$672)/SUMIF($B$21:$B$672,$B234,$L$21:$L$672)-1)</f>
        <v>5.6080860776002606E-2</v>
      </c>
      <c r="P234" s="31">
        <f>IF(ISERROR(SUMIF($J$21:$J$672,$J234,$M$21:$M$672)/SUMIF($J$21:$J$672,$J234,$L$21:$L$672)-1),"-",SUMIF($J$21:$J$672,$J234,$M$21:$M$672)/SUMIF($J$21:$J$672,$J234,$L$21:$L$672)-1)</f>
        <v>-0.1093662366797532</v>
      </c>
      <c r="Q234" s="31">
        <f>IF(ISERROR(SUMIF($K$21:$K$672,$K234,$M$21:$M$672)/SUMIF($K$21:$K$672,$K234,$L$21:$L$672)-1),"-",SUMIF($K$21:$K$672,$K234,$M$21:$M$672)/SUMIF($K$21:$K$672,$K234,$L$21:$L$672)-1)</f>
        <v>-1.9312825455785054E-2</v>
      </c>
      <c r="R234" s="31">
        <f>IF(ISERROR(SUMIF($I$21:$I$672,$I234,$M$21:$M$672)/SUMIF($I$21:$I$672,$I234,$L$21:$L$672)-1),"-",SUMIF($I$21:$I$672,$I234,$M$21:$M$672)/SUMIF($I$21:$I$672,$I234,$L$21:$L$672)-1)</f>
        <v>-0.1093662366797532</v>
      </c>
      <c r="S234" s="46">
        <v>1893</v>
      </c>
      <c r="T234" s="46">
        <v>1896</v>
      </c>
      <c r="U234" s="46">
        <v>1833</v>
      </c>
      <c r="V234" s="46">
        <v>1832</v>
      </c>
      <c r="W234" s="46">
        <v>1783</v>
      </c>
      <c r="X234" s="46">
        <v>1783</v>
      </c>
      <c r="Y234" s="46">
        <v>1760</v>
      </c>
      <c r="Z234" s="46">
        <v>1707</v>
      </c>
      <c r="AA234" s="46">
        <v>1674</v>
      </c>
      <c r="AB234" s="46">
        <v>1628</v>
      </c>
      <c r="AC234" s="46">
        <v>1588</v>
      </c>
      <c r="AD234" s="46">
        <v>1542</v>
      </c>
      <c r="AE234" s="46">
        <v>1503</v>
      </c>
      <c r="AF234" s="46">
        <v>1478</v>
      </c>
      <c r="AG234" s="46">
        <v>1434</v>
      </c>
      <c r="AH234" s="46">
        <v>1414</v>
      </c>
      <c r="AI234" s="46">
        <v>1419</v>
      </c>
      <c r="AJ234" s="46">
        <v>1422</v>
      </c>
      <c r="AK234" s="46">
        <v>1460</v>
      </c>
      <c r="AL234" s="46">
        <v>1486</v>
      </c>
      <c r="AM234" s="46">
        <v>1500</v>
      </c>
      <c r="AN234" s="46">
        <v>1528</v>
      </c>
      <c r="AO234" s="46">
        <v>1537</v>
      </c>
      <c r="AP234" s="46">
        <v>1550</v>
      </c>
      <c r="AQ234" s="46">
        <v>1586</v>
      </c>
      <c r="AR234" s="47">
        <v>1615</v>
      </c>
      <c r="AS234" s="80" t="str">
        <f>IF(COUNTIF(B$20:B234,B234)=1,1,"-")</f>
        <v>-</v>
      </c>
      <c r="AT234" s="80">
        <f>IF(COUNTIF(J$20:J234,J234)=1,1,"-")</f>
        <v>1</v>
      </c>
      <c r="AU234" s="80" t="str">
        <f>IF(COUNTIF(K$20:K234,K234)=1,1,"-")</f>
        <v>-</v>
      </c>
      <c r="AV234" s="80">
        <f>IF(COUNTIF(I$20:I234,I234)=1,1,"-")</f>
        <v>1</v>
      </c>
      <c r="AW234" s="48" t="s">
        <v>241</v>
      </c>
      <c r="AZ234"/>
      <c r="BA234"/>
      <c r="BB234"/>
      <c r="BC234"/>
      <c r="BD234"/>
    </row>
    <row r="235" spans="1:56" ht="15.75" customHeight="1" x14ac:dyDescent="0.2">
      <c r="A235" s="93" t="s">
        <v>1798</v>
      </c>
      <c r="B235" s="95" t="s">
        <v>2102</v>
      </c>
      <c r="C235" s="94" t="s">
        <v>2103</v>
      </c>
      <c r="D235" s="94" t="s">
        <v>295</v>
      </c>
      <c r="E235" s="94" t="s">
        <v>277</v>
      </c>
      <c r="F235" s="94" t="s">
        <v>384</v>
      </c>
      <c r="G235" s="96" t="s">
        <v>929</v>
      </c>
      <c r="H235" s="96" t="s">
        <v>930</v>
      </c>
      <c r="I235" s="96" t="s">
        <v>295</v>
      </c>
      <c r="J235" s="96" t="s">
        <v>277</v>
      </c>
      <c r="K235" s="96" t="s">
        <v>384</v>
      </c>
      <c r="L235" s="65">
        <f>HLOOKUP(L$20,$S$18:$AW235,ROW($S235)-ROW($S$18)+1,FALSE)</f>
        <v>1073</v>
      </c>
      <c r="M235" s="65">
        <f>HLOOKUP(M$20,$S$18:$AW235,ROW($S235)-ROW($S$18)+1,FALSE)</f>
        <v>1002</v>
      </c>
      <c r="N235" s="66">
        <f t="shared" si="8"/>
        <v>-6.6169617893755861E-2</v>
      </c>
      <c r="O235" s="31">
        <f>IF(ISERROR(SUMIF($B$21:$B$672,$B235,$M$21:$M$672)/SUMIF($B$21:$B$672,$B235,$L$21:$L$672)-1),"-",SUMIF($B$21:$B$672,$B235,$M$21:$M$672)/SUMIF($B$21:$B$672,$B235,$L$21:$L$672)-1)</f>
        <v>-6.6169617893755861E-2</v>
      </c>
      <c r="P235" s="31">
        <f>IF(ISERROR(SUMIF($J$21:$J$672,$J235,$M$21:$M$672)/SUMIF($J$21:$J$672,$J235,$L$21:$L$672)-1),"-",SUMIF($J$21:$J$672,$J235,$M$21:$M$672)/SUMIF($J$21:$J$672,$J235,$L$21:$L$672)-1)</f>
        <v>-9.7513597513597561E-2</v>
      </c>
      <c r="Q235" s="31">
        <f>IF(ISERROR(SUMIF($K$21:$K$672,$K235,$M$21:$M$672)/SUMIF($K$21:$K$672,$K235,$L$21:$L$672)-1),"-",SUMIF($K$21:$K$672,$K235,$M$21:$M$672)/SUMIF($K$21:$K$672,$K235,$L$21:$L$672)-1)</f>
        <v>-2.2365450582957913E-2</v>
      </c>
      <c r="R235" s="31">
        <f>IF(ISERROR(SUMIF($I$21:$I$672,$I235,$M$21:$M$672)/SUMIF($I$21:$I$672,$I235,$L$21:$L$672)-1),"-",SUMIF($I$21:$I$672,$I235,$M$21:$M$672)/SUMIF($I$21:$I$672,$I235,$L$21:$L$672)-1)</f>
        <v>-9.7513597513597561E-2</v>
      </c>
      <c r="S235" s="46">
        <v>1111</v>
      </c>
      <c r="T235" s="46">
        <v>1113</v>
      </c>
      <c r="U235" s="46">
        <v>1103</v>
      </c>
      <c r="V235" s="46">
        <v>1090</v>
      </c>
      <c r="W235" s="46">
        <v>1066</v>
      </c>
      <c r="X235" s="46">
        <v>1073</v>
      </c>
      <c r="Y235" s="46">
        <v>1063</v>
      </c>
      <c r="Z235" s="46">
        <v>1073</v>
      </c>
      <c r="AA235" s="46">
        <v>1068</v>
      </c>
      <c r="AB235" s="46">
        <v>1037</v>
      </c>
      <c r="AC235" s="46">
        <v>1002</v>
      </c>
      <c r="AD235" s="46">
        <v>974</v>
      </c>
      <c r="AE235" s="46">
        <v>956</v>
      </c>
      <c r="AF235" s="46">
        <v>933</v>
      </c>
      <c r="AG235" s="46">
        <v>910</v>
      </c>
      <c r="AH235" s="46">
        <v>887</v>
      </c>
      <c r="AI235" s="46">
        <v>868</v>
      </c>
      <c r="AJ235" s="46">
        <v>857</v>
      </c>
      <c r="AK235" s="46">
        <v>839</v>
      </c>
      <c r="AL235" s="46">
        <v>833</v>
      </c>
      <c r="AM235" s="46">
        <v>840</v>
      </c>
      <c r="AN235" s="46">
        <v>849</v>
      </c>
      <c r="AO235" s="46">
        <v>853</v>
      </c>
      <c r="AP235" s="46">
        <v>867</v>
      </c>
      <c r="AQ235" s="46">
        <v>881</v>
      </c>
      <c r="AR235" s="47">
        <v>897</v>
      </c>
      <c r="AS235" s="80">
        <f>IF(COUNTIF(B$20:B235,B235)=1,1,"-")</f>
        <v>1</v>
      </c>
      <c r="AT235" s="80">
        <f>IF(COUNTIF(J$20:J235,J235)=1,1,"-")</f>
        <v>1</v>
      </c>
      <c r="AU235" s="80" t="str">
        <f>IF(COUNTIF(K$20:K235,K235)=1,1,"-")</f>
        <v>-</v>
      </c>
      <c r="AV235" s="80">
        <f>IF(COUNTIF(I$20:I235,I235)=1,1,"-")</f>
        <v>1</v>
      </c>
      <c r="AW235" s="48" t="s">
        <v>241</v>
      </c>
      <c r="AZ235"/>
      <c r="BA235"/>
      <c r="BB235"/>
      <c r="BC235"/>
      <c r="BD235"/>
    </row>
    <row r="236" spans="1:56" ht="15.75" customHeight="1" x14ac:dyDescent="0.2">
      <c r="A236" s="93" t="s">
        <v>1798</v>
      </c>
      <c r="B236" s="95" t="s">
        <v>2038</v>
      </c>
      <c r="C236" s="94" t="s">
        <v>2039</v>
      </c>
      <c r="D236" s="94" t="s">
        <v>27</v>
      </c>
      <c r="E236" s="94" t="s">
        <v>27</v>
      </c>
      <c r="F236" s="94" t="s">
        <v>388</v>
      </c>
      <c r="G236" s="96" t="s">
        <v>931</v>
      </c>
      <c r="H236" s="96" t="s">
        <v>932</v>
      </c>
      <c r="I236" s="96" t="s">
        <v>27</v>
      </c>
      <c r="J236" s="96" t="s">
        <v>27</v>
      </c>
      <c r="K236" s="96" t="s">
        <v>388</v>
      </c>
      <c r="L236" s="65">
        <f>HLOOKUP(L$20,$S$18:$AW236,ROW($S236)-ROW($S$18)+1,FALSE)</f>
        <v>92</v>
      </c>
      <c r="M236" s="65">
        <f>HLOOKUP(M$20,$S$18:$AW236,ROW($S236)-ROW($S$18)+1,FALSE)</f>
        <v>77</v>
      </c>
      <c r="N236" s="66">
        <f t="shared" si="8"/>
        <v>-0.16304347826086951</v>
      </c>
      <c r="O236" s="31">
        <f>IF(ISERROR(SUMIF($B$21:$B$672,$B236,$M$21:$M$672)/SUMIF($B$21:$B$672,$B236,$L$21:$L$672)-1),"-",SUMIF($B$21:$B$672,$B236,$M$21:$M$672)/SUMIF($B$21:$B$672,$B236,$L$21:$L$672)-1)</f>
        <v>-3.377796901893293E-2</v>
      </c>
      <c r="P236" s="31">
        <f>IF(ISERROR(SUMIF($J$21:$J$672,$J236,$M$21:$M$672)/SUMIF($J$21:$J$672,$J236,$L$21:$L$672)-1),"-",SUMIF($J$21:$J$672,$J236,$M$21:$M$672)/SUMIF($J$21:$J$672,$J236,$L$21:$L$672)-1)</f>
        <v>-1.3455394445809787E-2</v>
      </c>
      <c r="Q236" s="31">
        <f>IF(ISERROR(SUMIF($K$21:$K$672,$K236,$M$21:$M$672)/SUMIF($K$21:$K$672,$K236,$L$21:$L$672)-1),"-",SUMIF($K$21:$K$672,$K236,$M$21:$M$672)/SUMIF($K$21:$K$672,$K236,$L$21:$L$672)-1)</f>
        <v>-5.3599033502643612E-2</v>
      </c>
      <c r="R236" s="31">
        <f>IF(ISERROR(SUMIF($I$21:$I$672,$I236,$M$21:$M$672)/SUMIF($I$21:$I$672,$I236,$L$21:$L$672)-1),"-",SUMIF($I$21:$I$672,$I236,$M$21:$M$672)/SUMIF($I$21:$I$672,$I236,$L$21:$L$672)-1)</f>
        <v>-1.3455394445809787E-2</v>
      </c>
      <c r="S236" s="46">
        <v>138</v>
      </c>
      <c r="T236" s="46">
        <v>134</v>
      </c>
      <c r="U236" s="46">
        <v>123</v>
      </c>
      <c r="V236" s="46">
        <v>107</v>
      </c>
      <c r="W236" s="46">
        <v>99</v>
      </c>
      <c r="X236" s="46">
        <v>92</v>
      </c>
      <c r="Y236" s="46">
        <v>88</v>
      </c>
      <c r="Z236" s="46">
        <v>86</v>
      </c>
      <c r="AA236" s="46">
        <v>83</v>
      </c>
      <c r="AB236" s="46">
        <v>80</v>
      </c>
      <c r="AC236" s="46">
        <v>77</v>
      </c>
      <c r="AD236" s="46">
        <v>74</v>
      </c>
      <c r="AE236" s="46">
        <v>72</v>
      </c>
      <c r="AF236" s="46">
        <v>70</v>
      </c>
      <c r="AG236" s="46">
        <v>70</v>
      </c>
      <c r="AH236" s="46">
        <v>69</v>
      </c>
      <c r="AI236" s="46">
        <v>67</v>
      </c>
      <c r="AJ236" s="46">
        <v>66</v>
      </c>
      <c r="AK236" s="46">
        <v>65</v>
      </c>
      <c r="AL236" s="46">
        <v>65</v>
      </c>
      <c r="AM236" s="46">
        <v>65</v>
      </c>
      <c r="AN236" s="46">
        <v>65</v>
      </c>
      <c r="AO236" s="46">
        <v>66</v>
      </c>
      <c r="AP236" s="46">
        <v>67</v>
      </c>
      <c r="AQ236" s="46">
        <v>68</v>
      </c>
      <c r="AR236" s="47">
        <v>69</v>
      </c>
      <c r="AS236" s="80" t="str">
        <f>IF(COUNTIF(B$20:B236,B236)=1,1,"-")</f>
        <v>-</v>
      </c>
      <c r="AT236" s="80" t="str">
        <f>IF(COUNTIF(J$20:J236,J236)=1,1,"-")</f>
        <v>-</v>
      </c>
      <c r="AU236" s="80" t="str">
        <f>IF(COUNTIF(K$20:K236,K236)=1,1,"-")</f>
        <v>-</v>
      </c>
      <c r="AV236" s="80" t="str">
        <f>IF(COUNTIF(I$20:I236,I236)=1,1,"-")</f>
        <v>-</v>
      </c>
      <c r="AW236" s="48" t="s">
        <v>241</v>
      </c>
      <c r="AZ236"/>
      <c r="BA236"/>
      <c r="BB236"/>
      <c r="BC236"/>
      <c r="BD236"/>
    </row>
    <row r="237" spans="1:56" ht="15.75" customHeight="1" x14ac:dyDescent="0.2">
      <c r="A237" s="93" t="s">
        <v>1798</v>
      </c>
      <c r="B237" s="95" t="s">
        <v>2025</v>
      </c>
      <c r="C237" s="94" t="s">
        <v>2026</v>
      </c>
      <c r="D237" s="94" t="s">
        <v>39</v>
      </c>
      <c r="E237" s="94" t="s">
        <v>39</v>
      </c>
      <c r="F237" s="94" t="s">
        <v>384</v>
      </c>
      <c r="G237" s="96" t="s">
        <v>933</v>
      </c>
      <c r="H237" s="96" t="s">
        <v>934</v>
      </c>
      <c r="I237" s="96" t="s">
        <v>39</v>
      </c>
      <c r="J237" s="96" t="s">
        <v>39</v>
      </c>
      <c r="K237" s="96" t="s">
        <v>384</v>
      </c>
      <c r="L237" s="65">
        <f>HLOOKUP(L$20,$S$18:$AW237,ROW($S237)-ROW($S$18)+1,FALSE)</f>
        <v>555</v>
      </c>
      <c r="M237" s="65">
        <f>HLOOKUP(M$20,$S$18:$AW237,ROW($S237)-ROW($S$18)+1,FALSE)</f>
        <v>577</v>
      </c>
      <c r="N237" s="66">
        <f t="shared" si="8"/>
        <v>3.9639639639639679E-2</v>
      </c>
      <c r="O237" s="31">
        <f>IF(ISERROR(SUMIF($B$21:$B$672,$B237,$M$21:$M$672)/SUMIF($B$21:$B$672,$B237,$L$21:$L$672)-1),"-",SUMIF($B$21:$B$672,$B237,$M$21:$M$672)/SUMIF($B$21:$B$672,$B237,$L$21:$L$672)-1)</f>
        <v>-8.0228514654744121E-2</v>
      </c>
      <c r="P237" s="31">
        <f>IF(ISERROR(SUMIF($J$21:$J$672,$J237,$M$21:$M$672)/SUMIF($J$21:$J$672,$J237,$L$21:$L$672)-1),"-",SUMIF($J$21:$J$672,$J237,$M$21:$M$672)/SUMIF($J$21:$J$672,$J237,$L$21:$L$672)-1)</f>
        <v>1.3258691809074907E-3</v>
      </c>
      <c r="Q237" s="31">
        <f>IF(ISERROR(SUMIF($K$21:$K$672,$K237,$M$21:$M$672)/SUMIF($K$21:$K$672,$K237,$L$21:$L$672)-1),"-",SUMIF($K$21:$K$672,$K237,$M$21:$M$672)/SUMIF($K$21:$K$672,$K237,$L$21:$L$672)-1)</f>
        <v>-2.2365450582957913E-2</v>
      </c>
      <c r="R237" s="31">
        <f>IF(ISERROR(SUMIF($I$21:$I$672,$I237,$M$21:$M$672)/SUMIF($I$21:$I$672,$I237,$L$21:$L$672)-1),"-",SUMIF($I$21:$I$672,$I237,$M$21:$M$672)/SUMIF($I$21:$I$672,$I237,$L$21:$L$672)-1)</f>
        <v>9.9792929670883268E-5</v>
      </c>
      <c r="S237" s="46">
        <v>598</v>
      </c>
      <c r="T237" s="46">
        <v>441</v>
      </c>
      <c r="U237" s="46">
        <v>335</v>
      </c>
      <c r="V237" s="46">
        <v>281</v>
      </c>
      <c r="W237" s="46">
        <v>519</v>
      </c>
      <c r="X237" s="46">
        <v>555</v>
      </c>
      <c r="Y237" s="46">
        <v>548</v>
      </c>
      <c r="Z237" s="46">
        <v>562</v>
      </c>
      <c r="AA237" s="46">
        <v>570</v>
      </c>
      <c r="AB237" s="46">
        <v>578</v>
      </c>
      <c r="AC237" s="46">
        <v>577</v>
      </c>
      <c r="AD237" s="46">
        <v>583</v>
      </c>
      <c r="AE237" s="46">
        <v>589</v>
      </c>
      <c r="AF237" s="46">
        <v>600</v>
      </c>
      <c r="AG237" s="46">
        <v>607</v>
      </c>
      <c r="AH237" s="46">
        <v>616</v>
      </c>
      <c r="AI237" s="46">
        <v>619</v>
      </c>
      <c r="AJ237" s="46">
        <v>620</v>
      </c>
      <c r="AK237" s="46">
        <v>620</v>
      </c>
      <c r="AL237" s="46">
        <v>624</v>
      </c>
      <c r="AM237" s="46">
        <v>628</v>
      </c>
      <c r="AN237" s="46">
        <v>634</v>
      </c>
      <c r="AO237" s="46">
        <v>638</v>
      </c>
      <c r="AP237" s="46">
        <v>646</v>
      </c>
      <c r="AQ237" s="46">
        <v>653</v>
      </c>
      <c r="AR237" s="47">
        <v>659</v>
      </c>
      <c r="AS237" s="80" t="str">
        <f>IF(COUNTIF(B$20:B237,B237)=1,1,"-")</f>
        <v>-</v>
      </c>
      <c r="AT237" s="80" t="str">
        <f>IF(COUNTIF(J$20:J237,J237)=1,1,"-")</f>
        <v>-</v>
      </c>
      <c r="AU237" s="80" t="str">
        <f>IF(COUNTIF(K$20:K237,K237)=1,1,"-")</f>
        <v>-</v>
      </c>
      <c r="AV237" s="80" t="str">
        <f>IF(COUNTIF(I$20:I237,I237)=1,1,"-")</f>
        <v>-</v>
      </c>
      <c r="AW237" s="48" t="s">
        <v>241</v>
      </c>
      <c r="AZ237"/>
      <c r="BA237"/>
      <c r="BB237"/>
      <c r="BC237"/>
      <c r="BD237"/>
    </row>
    <row r="238" spans="1:56" ht="15.75" customHeight="1" x14ac:dyDescent="0.2">
      <c r="A238" s="93" t="s">
        <v>1798</v>
      </c>
      <c r="B238" s="95" t="s">
        <v>2104</v>
      </c>
      <c r="C238" s="94" t="s">
        <v>2105</v>
      </c>
      <c r="D238" s="94" t="s">
        <v>36</v>
      </c>
      <c r="E238" s="94" t="s">
        <v>36</v>
      </c>
      <c r="F238" s="94" t="s">
        <v>392</v>
      </c>
      <c r="G238" s="96" t="s">
        <v>935</v>
      </c>
      <c r="H238" s="96" t="s">
        <v>936</v>
      </c>
      <c r="I238" s="96" t="s">
        <v>36</v>
      </c>
      <c r="J238" s="96" t="s">
        <v>36</v>
      </c>
      <c r="K238" s="96" t="s">
        <v>392</v>
      </c>
      <c r="L238" s="65">
        <f>HLOOKUP(L$20,$S$18:$AW238,ROW($S238)-ROW($S$18)+1,FALSE)</f>
        <v>94</v>
      </c>
      <c r="M238" s="65">
        <f>HLOOKUP(M$20,$S$18:$AW238,ROW($S238)-ROW($S$18)+1,FALSE)</f>
        <v>66</v>
      </c>
      <c r="N238" s="66">
        <f t="shared" si="8"/>
        <v>-0.2978723404255319</v>
      </c>
      <c r="O238" s="31">
        <f>IF(ISERROR(SUMIF($B$21:$B$672,$B238,$M$21:$M$672)/SUMIF($B$21:$B$672,$B238,$L$21:$L$672)-1),"-",SUMIF($B$21:$B$672,$B238,$M$21:$M$672)/SUMIF($B$21:$B$672,$B238,$L$21:$L$672)-1)</f>
        <v>-0.11842105263157898</v>
      </c>
      <c r="P238" s="31">
        <f>IF(ISERROR(SUMIF($J$21:$J$672,$J238,$M$21:$M$672)/SUMIF($J$21:$J$672,$J238,$L$21:$L$672)-1),"-",SUMIF($J$21:$J$672,$J238,$M$21:$M$672)/SUMIF($J$21:$J$672,$J238,$L$21:$L$672)-1)</f>
        <v>-8.9752995842504291E-2</v>
      </c>
      <c r="Q238" s="31">
        <f>IF(ISERROR(SUMIF($K$21:$K$672,$K238,$M$21:$M$672)/SUMIF($K$21:$K$672,$K238,$L$21:$L$672)-1),"-",SUMIF($K$21:$K$672,$K238,$M$21:$M$672)/SUMIF($K$21:$K$672,$K238,$L$21:$L$672)-1)</f>
        <v>-7.1599657827202789E-2</v>
      </c>
      <c r="R238" s="31">
        <f>IF(ISERROR(SUMIF($I$21:$I$672,$I238,$M$21:$M$672)/SUMIF($I$21:$I$672,$I238,$L$21:$L$672)-1),"-",SUMIF($I$21:$I$672,$I238,$M$21:$M$672)/SUMIF($I$21:$I$672,$I238,$L$21:$L$672)-1)</f>
        <v>-8.9752995842504291E-2</v>
      </c>
      <c r="S238" s="46">
        <v>80</v>
      </c>
      <c r="T238" s="46">
        <v>82</v>
      </c>
      <c r="U238" s="46">
        <v>85</v>
      </c>
      <c r="V238" s="46">
        <v>91</v>
      </c>
      <c r="W238" s="46">
        <v>92</v>
      </c>
      <c r="X238" s="46">
        <v>94</v>
      </c>
      <c r="Y238" s="46">
        <v>77</v>
      </c>
      <c r="Z238" s="46">
        <v>74</v>
      </c>
      <c r="AA238" s="46">
        <v>72</v>
      </c>
      <c r="AB238" s="46">
        <v>68</v>
      </c>
      <c r="AC238" s="46">
        <v>66</v>
      </c>
      <c r="AD238" s="46">
        <v>63</v>
      </c>
      <c r="AE238" s="46">
        <v>62</v>
      </c>
      <c r="AF238" s="46">
        <v>61</v>
      </c>
      <c r="AG238" s="46">
        <v>60</v>
      </c>
      <c r="AH238" s="46">
        <v>59</v>
      </c>
      <c r="AI238" s="46">
        <v>58</v>
      </c>
      <c r="AJ238" s="46">
        <v>57</v>
      </c>
      <c r="AK238" s="46">
        <v>56</v>
      </c>
      <c r="AL238" s="46">
        <v>55</v>
      </c>
      <c r="AM238" s="46">
        <v>55</v>
      </c>
      <c r="AN238" s="46">
        <v>56</v>
      </c>
      <c r="AO238" s="46">
        <v>57</v>
      </c>
      <c r="AP238" s="46">
        <v>57</v>
      </c>
      <c r="AQ238" s="46">
        <v>58</v>
      </c>
      <c r="AR238" s="47">
        <v>58</v>
      </c>
      <c r="AS238" s="80">
        <f>IF(COUNTIF(B$20:B238,B238)=1,1,"-")</f>
        <v>1</v>
      </c>
      <c r="AT238" s="80" t="str">
        <f>IF(COUNTIF(J$20:J238,J238)=1,1,"-")</f>
        <v>-</v>
      </c>
      <c r="AU238" s="80" t="str">
        <f>IF(COUNTIF(K$20:K238,K238)=1,1,"-")</f>
        <v>-</v>
      </c>
      <c r="AV238" s="80" t="str">
        <f>IF(COUNTIF(I$20:I238,I238)=1,1,"-")</f>
        <v>-</v>
      </c>
      <c r="AW238" s="48" t="s">
        <v>241</v>
      </c>
      <c r="AZ238"/>
      <c r="BA238"/>
      <c r="BB238"/>
      <c r="BC238"/>
      <c r="BD238"/>
    </row>
    <row r="239" spans="1:56" ht="15.75" customHeight="1" x14ac:dyDescent="0.2">
      <c r="A239" s="93" t="s">
        <v>1798</v>
      </c>
      <c r="B239" s="95" t="s">
        <v>2106</v>
      </c>
      <c r="C239" s="94" t="s">
        <v>2107</v>
      </c>
      <c r="D239" s="94" t="s">
        <v>108</v>
      </c>
      <c r="E239" s="94" t="s">
        <v>108</v>
      </c>
      <c r="F239" s="94" t="s">
        <v>389</v>
      </c>
      <c r="G239" s="96" t="s">
        <v>937</v>
      </c>
      <c r="H239" s="96" t="s">
        <v>938</v>
      </c>
      <c r="I239" s="96" t="s">
        <v>108</v>
      </c>
      <c r="J239" s="96" t="s">
        <v>108</v>
      </c>
      <c r="K239" s="96" t="s">
        <v>389</v>
      </c>
      <c r="L239" s="65">
        <f>HLOOKUP(L$20,$S$18:$AW239,ROW($S239)-ROW($S$18)+1,FALSE)</f>
        <v>3016</v>
      </c>
      <c r="M239" s="65">
        <f>HLOOKUP(M$20,$S$18:$AW239,ROW($S239)-ROW($S$18)+1,FALSE)</f>
        <v>2742</v>
      </c>
      <c r="N239" s="66">
        <f t="shared" si="8"/>
        <v>-9.0848806366047752E-2</v>
      </c>
      <c r="O239" s="31">
        <f>IF(ISERROR(SUMIF($B$21:$B$672,$B239,$M$21:$M$672)/SUMIF($B$21:$B$672,$B239,$L$21:$L$672)-1),"-",SUMIF($B$21:$B$672,$B239,$M$21:$M$672)/SUMIF($B$21:$B$672,$B239,$L$21:$L$672)-1)</f>
        <v>-9.0848806366047752E-2</v>
      </c>
      <c r="P239" s="31">
        <f>IF(ISERROR(SUMIF($J$21:$J$672,$J239,$M$21:$M$672)/SUMIF($J$21:$J$672,$J239,$L$21:$L$672)-1),"-",SUMIF($J$21:$J$672,$J239,$M$21:$M$672)/SUMIF($J$21:$J$672,$J239,$L$21:$L$672)-1)</f>
        <v>-9.0848806366047752E-2</v>
      </c>
      <c r="Q239" s="31">
        <f>IF(ISERROR(SUMIF($K$21:$K$672,$K239,$M$21:$M$672)/SUMIF($K$21:$K$672,$K239,$L$21:$L$672)-1),"-",SUMIF($K$21:$K$672,$K239,$M$21:$M$672)/SUMIF($K$21:$K$672,$K239,$L$21:$L$672)-1)</f>
        <v>-7.8231982896267982E-2</v>
      </c>
      <c r="R239" s="31">
        <f>IF(ISERROR(SUMIF($I$21:$I$672,$I239,$M$21:$M$672)/SUMIF($I$21:$I$672,$I239,$L$21:$L$672)-1),"-",SUMIF($I$21:$I$672,$I239,$M$21:$M$672)/SUMIF($I$21:$I$672,$I239,$L$21:$L$672)-1)</f>
        <v>-9.0848806366047752E-2</v>
      </c>
      <c r="S239" s="46">
        <v>2970</v>
      </c>
      <c r="T239" s="46">
        <v>3045</v>
      </c>
      <c r="U239" s="46">
        <v>3066</v>
      </c>
      <c r="V239" s="46">
        <v>2998</v>
      </c>
      <c r="W239" s="46">
        <v>3010</v>
      </c>
      <c r="X239" s="46">
        <v>3016</v>
      </c>
      <c r="Y239" s="46">
        <v>2964</v>
      </c>
      <c r="Z239" s="46">
        <v>2922</v>
      </c>
      <c r="AA239" s="46">
        <v>2848</v>
      </c>
      <c r="AB239" s="46">
        <v>2799</v>
      </c>
      <c r="AC239" s="46">
        <v>2742</v>
      </c>
      <c r="AD239" s="46">
        <v>2705</v>
      </c>
      <c r="AE239" s="46">
        <v>2654</v>
      </c>
      <c r="AF239" s="46">
        <v>2579</v>
      </c>
      <c r="AG239" s="46">
        <v>2510</v>
      </c>
      <c r="AH239" s="46">
        <v>2450</v>
      </c>
      <c r="AI239" s="46">
        <v>2399</v>
      </c>
      <c r="AJ239" s="46">
        <v>2367</v>
      </c>
      <c r="AK239" s="46">
        <v>2342</v>
      </c>
      <c r="AL239" s="46">
        <v>2352</v>
      </c>
      <c r="AM239" s="46">
        <v>2366</v>
      </c>
      <c r="AN239" s="46">
        <v>2393</v>
      </c>
      <c r="AO239" s="46">
        <v>2429</v>
      </c>
      <c r="AP239" s="46">
        <v>2470</v>
      </c>
      <c r="AQ239" s="46">
        <v>2509</v>
      </c>
      <c r="AR239" s="47">
        <v>2532</v>
      </c>
      <c r="AS239" s="80">
        <f>IF(COUNTIF(B$20:B239,B239)=1,1,"-")</f>
        <v>1</v>
      </c>
      <c r="AT239" s="80">
        <f>IF(COUNTIF(J$20:J239,J239)=1,1,"-")</f>
        <v>1</v>
      </c>
      <c r="AU239" s="80" t="str">
        <f>IF(COUNTIF(K$20:K239,K239)=1,1,"-")</f>
        <v>-</v>
      </c>
      <c r="AV239" s="80">
        <f>IF(COUNTIF(I$20:I239,I239)=1,1,"-")</f>
        <v>1</v>
      </c>
      <c r="AW239" s="48" t="s">
        <v>241</v>
      </c>
      <c r="AZ239"/>
      <c r="BA239"/>
      <c r="BB239"/>
      <c r="BC239"/>
      <c r="BD239"/>
    </row>
    <row r="240" spans="1:56" ht="15.75" customHeight="1" x14ac:dyDescent="0.2">
      <c r="A240" s="93" t="s">
        <v>1798</v>
      </c>
      <c r="B240" s="95" t="s">
        <v>2108</v>
      </c>
      <c r="C240" s="94" t="s">
        <v>2109</v>
      </c>
      <c r="D240" s="94" t="s">
        <v>5</v>
      </c>
      <c r="E240" s="94" t="s">
        <v>5</v>
      </c>
      <c r="F240" s="94" t="s">
        <v>395</v>
      </c>
      <c r="G240" s="96" t="s">
        <v>939</v>
      </c>
      <c r="H240" s="96" t="s">
        <v>940</v>
      </c>
      <c r="I240" s="96" t="s">
        <v>5</v>
      </c>
      <c r="J240" s="96" t="s">
        <v>5</v>
      </c>
      <c r="K240" s="96" t="s">
        <v>395</v>
      </c>
      <c r="L240" s="65">
        <f>HLOOKUP(L$20,$S$18:$AW240,ROW($S240)-ROW($S$18)+1,FALSE)</f>
        <v>2035</v>
      </c>
      <c r="M240" s="65">
        <f>HLOOKUP(M$20,$S$18:$AW240,ROW($S240)-ROW($S$18)+1,FALSE)</f>
        <v>1925</v>
      </c>
      <c r="N240" s="66">
        <f t="shared" si="8"/>
        <v>-5.4054054054054057E-2</v>
      </c>
      <c r="O240" s="31">
        <f>IF(ISERROR(SUMIF($B$21:$B$672,$B240,$M$21:$M$672)/SUMIF($B$21:$B$672,$B240,$L$21:$L$672)-1),"-",SUMIF($B$21:$B$672,$B240,$M$21:$M$672)/SUMIF($B$21:$B$672,$B240,$L$21:$L$672)-1)</f>
        <v>-5.4054054054054057E-2</v>
      </c>
      <c r="P240" s="31">
        <f>IF(ISERROR(SUMIF($J$21:$J$672,$J240,$M$21:$M$672)/SUMIF($J$21:$J$672,$J240,$L$21:$L$672)-1),"-",SUMIF($J$21:$J$672,$J240,$M$21:$M$672)/SUMIF($J$21:$J$672,$J240,$L$21:$L$672)-1)</f>
        <v>-9.1864716636197441E-2</v>
      </c>
      <c r="Q240" s="31">
        <f>IF(ISERROR(SUMIF($K$21:$K$672,$K240,$M$21:$M$672)/SUMIF($K$21:$K$672,$K240,$L$21:$L$672)-1),"-",SUMIF($K$21:$K$672,$K240,$M$21:$M$672)/SUMIF($K$21:$K$672,$K240,$L$21:$L$672)-1)</f>
        <v>-1.9312825455785054E-2</v>
      </c>
      <c r="R240" s="31">
        <f>IF(ISERROR(SUMIF($I$21:$I$672,$I240,$M$21:$M$672)/SUMIF($I$21:$I$672,$I240,$L$21:$L$672)-1),"-",SUMIF($I$21:$I$672,$I240,$M$21:$M$672)/SUMIF($I$21:$I$672,$I240,$L$21:$L$672)-1)</f>
        <v>-9.1864716636197441E-2</v>
      </c>
      <c r="S240" s="46">
        <v>2128</v>
      </c>
      <c r="T240" s="46">
        <v>2117</v>
      </c>
      <c r="U240" s="46">
        <v>2051</v>
      </c>
      <c r="V240" s="46">
        <v>2021</v>
      </c>
      <c r="W240" s="46">
        <v>2019</v>
      </c>
      <c r="X240" s="46">
        <v>2035</v>
      </c>
      <c r="Y240" s="46">
        <v>2037</v>
      </c>
      <c r="Z240" s="46">
        <v>2019</v>
      </c>
      <c r="AA240" s="46">
        <v>1979</v>
      </c>
      <c r="AB240" s="46">
        <v>1939</v>
      </c>
      <c r="AC240" s="46">
        <v>1925</v>
      </c>
      <c r="AD240" s="46">
        <v>1903</v>
      </c>
      <c r="AE240" s="46">
        <v>1898</v>
      </c>
      <c r="AF240" s="46">
        <v>1877</v>
      </c>
      <c r="AG240" s="46">
        <v>1849</v>
      </c>
      <c r="AH240" s="46">
        <v>1827</v>
      </c>
      <c r="AI240" s="46">
        <v>1814</v>
      </c>
      <c r="AJ240" s="46">
        <v>1803</v>
      </c>
      <c r="AK240" s="46">
        <v>1787</v>
      </c>
      <c r="AL240" s="46">
        <v>1783</v>
      </c>
      <c r="AM240" s="46">
        <v>1798</v>
      </c>
      <c r="AN240" s="46">
        <v>1814</v>
      </c>
      <c r="AO240" s="46">
        <v>1829</v>
      </c>
      <c r="AP240" s="46">
        <v>1848</v>
      </c>
      <c r="AQ240" s="46">
        <v>1870</v>
      </c>
      <c r="AR240" s="47">
        <v>1894</v>
      </c>
      <c r="AS240" s="80">
        <f>IF(COUNTIF(B$20:B240,B240)=1,1,"-")</f>
        <v>1</v>
      </c>
      <c r="AT240" s="80" t="str">
        <f>IF(COUNTIF(J$20:J240,J240)=1,1,"-")</f>
        <v>-</v>
      </c>
      <c r="AU240" s="80" t="str">
        <f>IF(COUNTIF(K$20:K240,K240)=1,1,"-")</f>
        <v>-</v>
      </c>
      <c r="AV240" s="80" t="str">
        <f>IF(COUNTIF(I$20:I240,I240)=1,1,"-")</f>
        <v>-</v>
      </c>
      <c r="AW240" s="48" t="s">
        <v>241</v>
      </c>
      <c r="AZ240"/>
      <c r="BA240"/>
      <c r="BB240"/>
      <c r="BC240"/>
      <c r="BD240"/>
    </row>
    <row r="241" spans="1:56" ht="15.75" customHeight="1" x14ac:dyDescent="0.2">
      <c r="A241" s="93" t="s">
        <v>1798</v>
      </c>
      <c r="B241" s="95" t="s">
        <v>2110</v>
      </c>
      <c r="C241" s="94" t="s">
        <v>2111</v>
      </c>
      <c r="D241" s="94" t="s">
        <v>180</v>
      </c>
      <c r="E241" s="94" t="s">
        <v>180</v>
      </c>
      <c r="F241" s="94" t="s">
        <v>384</v>
      </c>
      <c r="G241" s="96" t="s">
        <v>941</v>
      </c>
      <c r="H241" s="96" t="s">
        <v>942</v>
      </c>
      <c r="I241" s="96" t="s">
        <v>180</v>
      </c>
      <c r="J241" s="96" t="s">
        <v>180</v>
      </c>
      <c r="K241" s="96" t="s">
        <v>384</v>
      </c>
      <c r="L241" s="65">
        <f>HLOOKUP(L$20,$S$18:$AW241,ROW($S241)-ROW($S$18)+1,FALSE)</f>
        <v>339</v>
      </c>
      <c r="M241" s="65">
        <f>HLOOKUP(M$20,$S$18:$AW241,ROW($S241)-ROW($S$18)+1,FALSE)</f>
        <v>322</v>
      </c>
      <c r="N241" s="66">
        <f t="shared" si="8"/>
        <v>-5.0147492625368773E-2</v>
      </c>
      <c r="O241" s="31">
        <f>IF(ISERROR(SUMIF($B$21:$B$672,$B241,$M$21:$M$672)/SUMIF($B$21:$B$672,$B241,$L$21:$L$672)-1),"-",SUMIF($B$21:$B$672,$B241,$M$21:$M$672)/SUMIF($B$21:$B$672,$B241,$L$21:$L$672)-1)</f>
        <v>-5.0147492625368773E-2</v>
      </c>
      <c r="P241" s="31">
        <f>IF(ISERROR(SUMIF($J$21:$J$672,$J241,$M$21:$M$672)/SUMIF($J$21:$J$672,$J241,$L$21:$L$672)-1),"-",SUMIF($J$21:$J$672,$J241,$M$21:$M$672)/SUMIF($J$21:$J$672,$J241,$L$21:$L$672)-1)</f>
        <v>-5.2631578947368474E-2</v>
      </c>
      <c r="Q241" s="31">
        <f>IF(ISERROR(SUMIF($K$21:$K$672,$K241,$M$21:$M$672)/SUMIF($K$21:$K$672,$K241,$L$21:$L$672)-1),"-",SUMIF($K$21:$K$672,$K241,$M$21:$M$672)/SUMIF($K$21:$K$672,$K241,$L$21:$L$672)-1)</f>
        <v>-2.2365450582957913E-2</v>
      </c>
      <c r="R241" s="31">
        <f>IF(ISERROR(SUMIF($I$21:$I$672,$I241,$M$21:$M$672)/SUMIF($I$21:$I$672,$I241,$L$21:$L$672)-1),"-",SUMIF($I$21:$I$672,$I241,$M$21:$M$672)/SUMIF($I$21:$I$672,$I241,$L$21:$L$672)-1)</f>
        <v>-5.2631578947368474E-2</v>
      </c>
      <c r="S241" s="46">
        <v>418</v>
      </c>
      <c r="T241" s="46">
        <v>381</v>
      </c>
      <c r="U241" s="46">
        <v>322</v>
      </c>
      <c r="V241" s="46">
        <v>306</v>
      </c>
      <c r="W241" s="46">
        <v>322</v>
      </c>
      <c r="X241" s="46">
        <v>339</v>
      </c>
      <c r="Y241" s="46">
        <v>362</v>
      </c>
      <c r="Z241" s="46">
        <v>362</v>
      </c>
      <c r="AA241" s="46">
        <v>348</v>
      </c>
      <c r="AB241" s="46">
        <v>332</v>
      </c>
      <c r="AC241" s="46">
        <v>322</v>
      </c>
      <c r="AD241" s="46">
        <v>319</v>
      </c>
      <c r="AE241" s="46">
        <v>319</v>
      </c>
      <c r="AF241" s="46">
        <v>323</v>
      </c>
      <c r="AG241" s="46">
        <v>321</v>
      </c>
      <c r="AH241" s="46">
        <v>317</v>
      </c>
      <c r="AI241" s="46">
        <v>312</v>
      </c>
      <c r="AJ241" s="46">
        <v>302</v>
      </c>
      <c r="AK241" s="46">
        <v>295</v>
      </c>
      <c r="AL241" s="46">
        <v>291</v>
      </c>
      <c r="AM241" s="46">
        <v>288</v>
      </c>
      <c r="AN241" s="46">
        <v>292</v>
      </c>
      <c r="AO241" s="46">
        <v>294</v>
      </c>
      <c r="AP241" s="46">
        <v>295</v>
      </c>
      <c r="AQ241" s="46">
        <v>300</v>
      </c>
      <c r="AR241" s="47">
        <v>302</v>
      </c>
      <c r="AS241" s="80">
        <f>IF(COUNTIF(B$20:B241,B241)=1,1,"-")</f>
        <v>1</v>
      </c>
      <c r="AT241" s="80">
        <f>IF(COUNTIF(J$20:J241,J241)=1,1,"-")</f>
        <v>1</v>
      </c>
      <c r="AU241" s="80" t="str">
        <f>IF(COUNTIF(K$20:K241,K241)=1,1,"-")</f>
        <v>-</v>
      </c>
      <c r="AV241" s="80">
        <f>IF(COUNTIF(I$20:I241,I241)=1,1,"-")</f>
        <v>1</v>
      </c>
      <c r="AW241" s="48" t="s">
        <v>241</v>
      </c>
      <c r="AZ241"/>
      <c r="BA241"/>
      <c r="BB241"/>
      <c r="BC241"/>
      <c r="BD241"/>
    </row>
    <row r="242" spans="1:56" ht="15.75" customHeight="1" x14ac:dyDescent="0.2">
      <c r="A242" s="93" t="s">
        <v>1798</v>
      </c>
      <c r="B242" s="95" t="s">
        <v>2112</v>
      </c>
      <c r="C242" s="94" t="s">
        <v>2113</v>
      </c>
      <c r="D242" s="94" t="s">
        <v>343</v>
      </c>
      <c r="E242" s="94" t="s">
        <v>221</v>
      </c>
      <c r="F242" s="94" t="s">
        <v>389</v>
      </c>
      <c r="G242" s="96" t="s">
        <v>943</v>
      </c>
      <c r="H242" s="96" t="s">
        <v>944</v>
      </c>
      <c r="I242" s="96" t="s">
        <v>343</v>
      </c>
      <c r="J242" s="96" t="s">
        <v>221</v>
      </c>
      <c r="K242" s="96" t="s">
        <v>389</v>
      </c>
      <c r="L242" s="65">
        <f>HLOOKUP(L$20,$S$18:$AW242,ROW($S242)-ROW($S$18)+1,FALSE)</f>
        <v>1241</v>
      </c>
      <c r="M242" s="65">
        <f>HLOOKUP(M$20,$S$18:$AW242,ROW($S242)-ROW($S$18)+1,FALSE)</f>
        <v>1138</v>
      </c>
      <c r="N242" s="66">
        <f t="shared" si="8"/>
        <v>-8.2997582594681707E-2</v>
      </c>
      <c r="O242" s="31">
        <f>IF(ISERROR(SUMIF($B$21:$B$672,$B242,$M$21:$M$672)/SUMIF($B$21:$B$672,$B242,$L$21:$L$672)-1),"-",SUMIF($B$21:$B$672,$B242,$M$21:$M$672)/SUMIF($B$21:$B$672,$B242,$L$21:$L$672)-1)</f>
        <v>-8.7152209492635024E-2</v>
      </c>
      <c r="P242" s="31">
        <f>IF(ISERROR(SUMIF($J$21:$J$672,$J242,$M$21:$M$672)/SUMIF($J$21:$J$672,$J242,$L$21:$L$672)-1),"-",SUMIF($J$21:$J$672,$J242,$M$21:$M$672)/SUMIF($J$21:$J$672,$J242,$L$21:$L$672)-1)</f>
        <v>-8.2997582594681707E-2</v>
      </c>
      <c r="Q242" s="31">
        <f>IF(ISERROR(SUMIF($K$21:$K$672,$K242,$M$21:$M$672)/SUMIF($K$21:$K$672,$K242,$L$21:$L$672)-1),"-",SUMIF($K$21:$K$672,$K242,$M$21:$M$672)/SUMIF($K$21:$K$672,$K242,$L$21:$L$672)-1)</f>
        <v>-7.8231982896267982E-2</v>
      </c>
      <c r="R242" s="31">
        <f>IF(ISERROR(SUMIF($I$21:$I$672,$I242,$M$21:$M$672)/SUMIF($I$21:$I$672,$I242,$L$21:$L$672)-1),"-",SUMIF($I$21:$I$672,$I242,$M$21:$M$672)/SUMIF($I$21:$I$672,$I242,$L$21:$L$672)-1)</f>
        <v>-8.2997582594681707E-2</v>
      </c>
      <c r="S242" s="46">
        <v>1843</v>
      </c>
      <c r="T242" s="46">
        <v>1696</v>
      </c>
      <c r="U242" s="46">
        <v>1567</v>
      </c>
      <c r="V242" s="46">
        <v>1448</v>
      </c>
      <c r="W242" s="46">
        <v>1354</v>
      </c>
      <c r="X242" s="46">
        <v>1241</v>
      </c>
      <c r="Y242" s="46">
        <v>1229</v>
      </c>
      <c r="Z242" s="46">
        <v>1214</v>
      </c>
      <c r="AA242" s="46">
        <v>1176</v>
      </c>
      <c r="AB242" s="46">
        <v>1148</v>
      </c>
      <c r="AC242" s="46">
        <v>1138</v>
      </c>
      <c r="AD242" s="46">
        <v>1152</v>
      </c>
      <c r="AE242" s="46">
        <v>1148</v>
      </c>
      <c r="AF242" s="46">
        <v>1149</v>
      </c>
      <c r="AG242" s="46">
        <v>1129</v>
      </c>
      <c r="AH242" s="46">
        <v>1107</v>
      </c>
      <c r="AI242" s="46">
        <v>1086</v>
      </c>
      <c r="AJ242" s="46">
        <v>1069</v>
      </c>
      <c r="AK242" s="46">
        <v>1053</v>
      </c>
      <c r="AL242" s="46">
        <v>1059</v>
      </c>
      <c r="AM242" s="46">
        <v>1056</v>
      </c>
      <c r="AN242" s="46">
        <v>1057</v>
      </c>
      <c r="AO242" s="46">
        <v>1064</v>
      </c>
      <c r="AP242" s="46">
        <v>1078</v>
      </c>
      <c r="AQ242" s="46">
        <v>1082</v>
      </c>
      <c r="AR242" s="47">
        <v>1099</v>
      </c>
      <c r="AS242" s="80">
        <f>IF(COUNTIF(B$20:B242,B242)=1,1,"-")</f>
        <v>1</v>
      </c>
      <c r="AT242" s="80">
        <f>IF(COUNTIF(J$20:J242,J242)=1,1,"-")</f>
        <v>1</v>
      </c>
      <c r="AU242" s="80" t="str">
        <f>IF(COUNTIF(K$20:K242,K242)=1,1,"-")</f>
        <v>-</v>
      </c>
      <c r="AV242" s="80">
        <f>IF(COUNTIF(I$20:I242,I242)=1,1,"-")</f>
        <v>1</v>
      </c>
      <c r="AW242" s="48" t="s">
        <v>241</v>
      </c>
      <c r="AZ242"/>
      <c r="BA242"/>
      <c r="BB242"/>
      <c r="BC242"/>
      <c r="BD242"/>
    </row>
    <row r="243" spans="1:56" ht="15.75" customHeight="1" x14ac:dyDescent="0.2">
      <c r="A243" s="93" t="s">
        <v>1798</v>
      </c>
      <c r="B243" s="95" t="s">
        <v>443</v>
      </c>
      <c r="C243" s="94" t="s">
        <v>444</v>
      </c>
      <c r="D243" s="94" t="s">
        <v>361</v>
      </c>
      <c r="E243" s="94" t="s">
        <v>224</v>
      </c>
      <c r="F243" s="94" t="s">
        <v>395</v>
      </c>
      <c r="G243" s="96" t="s">
        <v>945</v>
      </c>
      <c r="H243" s="96" t="s">
        <v>946</v>
      </c>
      <c r="I243" s="96" t="s">
        <v>361</v>
      </c>
      <c r="J243" s="96" t="s">
        <v>224</v>
      </c>
      <c r="K243" s="96" t="s">
        <v>395</v>
      </c>
      <c r="L243" s="65">
        <f>HLOOKUP(L$20,$S$18:$AW243,ROW($S243)-ROW($S$18)+1,FALSE)</f>
        <v>181</v>
      </c>
      <c r="M243" s="65">
        <f>HLOOKUP(M$20,$S$18:$AW243,ROW($S243)-ROW($S$18)+1,FALSE)</f>
        <v>151</v>
      </c>
      <c r="N243" s="66">
        <f t="shared" si="8"/>
        <v>-0.16574585635359118</v>
      </c>
      <c r="O243" s="31">
        <f>IF(ISERROR(SUMIF($B$21:$B$672,$B243,$M$21:$M$672)/SUMIF($B$21:$B$672,$B243,$L$21:$L$672)-1),"-",SUMIF($B$21:$B$672,$B243,$M$21:$M$672)/SUMIF($B$21:$B$672,$B243,$L$21:$L$672)-1)</f>
        <v>-0.16574585635359118</v>
      </c>
      <c r="P243" s="31">
        <f>IF(ISERROR(SUMIF($J$21:$J$672,$J243,$M$21:$M$672)/SUMIF($J$21:$J$672,$J243,$L$21:$L$672)-1),"-",SUMIF($J$21:$J$672,$J243,$M$21:$M$672)/SUMIF($J$21:$J$672,$J243,$L$21:$L$672)-1)</f>
        <v>-0.16574585635359118</v>
      </c>
      <c r="Q243" s="31">
        <f>IF(ISERROR(SUMIF($K$21:$K$672,$K243,$M$21:$M$672)/SUMIF($K$21:$K$672,$K243,$L$21:$L$672)-1),"-",SUMIF($K$21:$K$672,$K243,$M$21:$M$672)/SUMIF($K$21:$K$672,$K243,$L$21:$L$672)-1)</f>
        <v>-1.9312825455785054E-2</v>
      </c>
      <c r="R243" s="31">
        <f>IF(ISERROR(SUMIF($I$21:$I$672,$I243,$M$21:$M$672)/SUMIF($I$21:$I$672,$I243,$L$21:$L$672)-1),"-",SUMIF($I$21:$I$672,$I243,$M$21:$M$672)/SUMIF($I$21:$I$672,$I243,$L$21:$L$672)-1)</f>
        <v>-0.16574585635359118</v>
      </c>
      <c r="S243" s="46">
        <v>204</v>
      </c>
      <c r="T243" s="46">
        <v>202</v>
      </c>
      <c r="U243" s="46">
        <v>195</v>
      </c>
      <c r="V243" s="46">
        <v>195</v>
      </c>
      <c r="W243" s="46">
        <v>178</v>
      </c>
      <c r="X243" s="46">
        <v>181</v>
      </c>
      <c r="Y243" s="46">
        <v>171</v>
      </c>
      <c r="Z243" s="46">
        <v>169</v>
      </c>
      <c r="AA243" s="46">
        <v>162</v>
      </c>
      <c r="AB243" s="46">
        <v>157</v>
      </c>
      <c r="AC243" s="46">
        <v>151</v>
      </c>
      <c r="AD243" s="46">
        <v>146</v>
      </c>
      <c r="AE243" s="46">
        <v>146</v>
      </c>
      <c r="AF243" s="46">
        <v>144</v>
      </c>
      <c r="AG243" s="46">
        <v>141</v>
      </c>
      <c r="AH243" s="46">
        <v>140</v>
      </c>
      <c r="AI243" s="46">
        <v>141</v>
      </c>
      <c r="AJ243" s="46">
        <v>141</v>
      </c>
      <c r="AK243" s="46">
        <v>139</v>
      </c>
      <c r="AL243" s="46">
        <v>138</v>
      </c>
      <c r="AM243" s="46">
        <v>138</v>
      </c>
      <c r="AN243" s="46">
        <v>141</v>
      </c>
      <c r="AO243" s="46">
        <v>143</v>
      </c>
      <c r="AP243" s="46">
        <v>145</v>
      </c>
      <c r="AQ243" s="46">
        <v>150</v>
      </c>
      <c r="AR243" s="47">
        <v>153</v>
      </c>
      <c r="AS243" s="80">
        <f>IF(COUNTIF(B$20:B243,B243)=1,1,"-")</f>
        <v>1</v>
      </c>
      <c r="AT243" s="80">
        <f>IF(COUNTIF(J$20:J243,J243)=1,1,"-")</f>
        <v>1</v>
      </c>
      <c r="AU243" s="80" t="str">
        <f>IF(COUNTIF(K$20:K243,K243)=1,1,"-")</f>
        <v>-</v>
      </c>
      <c r="AV243" s="80">
        <f>IF(COUNTIF(I$20:I243,I243)=1,1,"-")</f>
        <v>1</v>
      </c>
      <c r="AW243" s="48" t="s">
        <v>241</v>
      </c>
      <c r="AZ243"/>
      <c r="BA243"/>
      <c r="BB243"/>
      <c r="BC243"/>
      <c r="BD243"/>
    </row>
    <row r="244" spans="1:56" ht="15.75" customHeight="1" x14ac:dyDescent="0.2">
      <c r="A244" s="93" t="s">
        <v>1798</v>
      </c>
      <c r="B244" s="95" t="s">
        <v>1911</v>
      </c>
      <c r="C244" s="94" t="s">
        <v>1912</v>
      </c>
      <c r="D244" s="94" t="s">
        <v>281</v>
      </c>
      <c r="E244" s="94" t="s">
        <v>129</v>
      </c>
      <c r="F244" s="94" t="s">
        <v>385</v>
      </c>
      <c r="G244" s="96" t="s">
        <v>947</v>
      </c>
      <c r="H244" s="96" t="s">
        <v>948</v>
      </c>
      <c r="I244" s="96" t="s">
        <v>281</v>
      </c>
      <c r="J244" s="96" t="s">
        <v>129</v>
      </c>
      <c r="K244" s="96" t="s">
        <v>385</v>
      </c>
      <c r="L244" s="65">
        <f>HLOOKUP(L$20,$S$18:$AW244,ROW($S244)-ROW($S$18)+1,FALSE)</f>
        <v>1278</v>
      </c>
      <c r="M244" s="65">
        <f>HLOOKUP(M$20,$S$18:$AW244,ROW($S244)-ROW($S$18)+1,FALSE)</f>
        <v>1159</v>
      </c>
      <c r="N244" s="66">
        <f t="shared" si="8"/>
        <v>-9.3114241001564957E-2</v>
      </c>
      <c r="O244" s="31">
        <f>IF(ISERROR(SUMIF($B$21:$B$672,$B244,$M$21:$M$672)/SUMIF($B$21:$B$672,$B244,$L$21:$L$672)-1),"-",SUMIF($B$21:$B$672,$B244,$M$21:$M$672)/SUMIF($B$21:$B$672,$B244,$L$21:$L$672)-1)</f>
        <v>-7.3128665056916176E-2</v>
      </c>
      <c r="P244" s="31">
        <f>IF(ISERROR(SUMIF($J$21:$J$672,$J244,$M$21:$M$672)/SUMIF($J$21:$J$672,$J244,$L$21:$L$672)-1),"-",SUMIF($J$21:$J$672,$J244,$M$21:$M$672)/SUMIF($J$21:$J$672,$J244,$L$21:$L$672)-1)</f>
        <v>-0.12849413886384131</v>
      </c>
      <c r="Q244" s="31">
        <f>IF(ISERROR(SUMIF($K$21:$K$672,$K244,$M$21:$M$672)/SUMIF($K$21:$K$672,$K244,$L$21:$L$672)-1),"-",SUMIF($K$21:$K$672,$K244,$M$21:$M$672)/SUMIF($K$21:$K$672,$K244,$L$21:$L$672)-1)</f>
        <v>-0.10412074832930718</v>
      </c>
      <c r="R244" s="31">
        <f>IF(ISERROR(SUMIF($I$21:$I$672,$I244,$M$21:$M$672)/SUMIF($I$21:$I$672,$I244,$L$21:$L$672)-1),"-",SUMIF($I$21:$I$672,$I244,$M$21:$M$672)/SUMIF($I$21:$I$672,$I244,$L$21:$L$672)-1)</f>
        <v>-0.10886507549926938</v>
      </c>
      <c r="S244" s="46">
        <v>1258</v>
      </c>
      <c r="T244" s="46">
        <v>1245</v>
      </c>
      <c r="U244" s="46">
        <v>1262</v>
      </c>
      <c r="V244" s="46">
        <v>1262</v>
      </c>
      <c r="W244" s="46">
        <v>1263</v>
      </c>
      <c r="X244" s="46">
        <v>1278</v>
      </c>
      <c r="Y244" s="46">
        <v>1267</v>
      </c>
      <c r="Z244" s="46">
        <v>1280</v>
      </c>
      <c r="AA244" s="46">
        <v>1265</v>
      </c>
      <c r="AB244" s="46">
        <v>1191</v>
      </c>
      <c r="AC244" s="46">
        <v>1159</v>
      </c>
      <c r="AD244" s="46">
        <v>1130</v>
      </c>
      <c r="AE244" s="46">
        <v>1121</v>
      </c>
      <c r="AF244" s="46">
        <v>1116</v>
      </c>
      <c r="AG244" s="46">
        <v>1114</v>
      </c>
      <c r="AH244" s="46">
        <v>1097</v>
      </c>
      <c r="AI244" s="46">
        <v>1084</v>
      </c>
      <c r="AJ244" s="46">
        <v>1068</v>
      </c>
      <c r="AK244" s="46">
        <v>1045</v>
      </c>
      <c r="AL244" s="46">
        <v>1039</v>
      </c>
      <c r="AM244" s="46">
        <v>1042</v>
      </c>
      <c r="AN244" s="46">
        <v>1048</v>
      </c>
      <c r="AO244" s="46">
        <v>1050</v>
      </c>
      <c r="AP244" s="46">
        <v>1051</v>
      </c>
      <c r="AQ244" s="46">
        <v>1059</v>
      </c>
      <c r="AR244" s="47">
        <v>1064</v>
      </c>
      <c r="AS244" s="80" t="str">
        <f>IF(COUNTIF(B$20:B244,B244)=1,1,"-")</f>
        <v>-</v>
      </c>
      <c r="AT244" s="80" t="str">
        <f>IF(COUNTIF(J$20:J244,J244)=1,1,"-")</f>
        <v>-</v>
      </c>
      <c r="AU244" s="80" t="str">
        <f>IF(COUNTIF(K$20:K244,K244)=1,1,"-")</f>
        <v>-</v>
      </c>
      <c r="AV244" s="80" t="str">
        <f>IF(COUNTIF(I$20:I244,I244)=1,1,"-")</f>
        <v>-</v>
      </c>
      <c r="AW244" s="48" t="s">
        <v>241</v>
      </c>
      <c r="AZ244"/>
      <c r="BA244"/>
      <c r="BB244"/>
      <c r="BC244"/>
      <c r="BD244"/>
    </row>
    <row r="245" spans="1:56" ht="15.75" customHeight="1" x14ac:dyDescent="0.2">
      <c r="A245" s="93" t="s">
        <v>1798</v>
      </c>
      <c r="B245" s="95" t="s">
        <v>2114</v>
      </c>
      <c r="C245" s="94" t="s">
        <v>2115</v>
      </c>
      <c r="D245" s="94" t="s">
        <v>22</v>
      </c>
      <c r="E245" s="94" t="s">
        <v>22</v>
      </c>
      <c r="F245" s="94" t="s">
        <v>391</v>
      </c>
      <c r="G245" s="96" t="s">
        <v>949</v>
      </c>
      <c r="H245" s="96" t="s">
        <v>950</v>
      </c>
      <c r="I245" s="96" t="s">
        <v>22</v>
      </c>
      <c r="J245" s="96" t="s">
        <v>22</v>
      </c>
      <c r="K245" s="96" t="s">
        <v>391</v>
      </c>
      <c r="L245" s="65">
        <f>HLOOKUP(L$20,$S$18:$AW245,ROW($S245)-ROW($S$18)+1,FALSE)</f>
        <v>1787</v>
      </c>
      <c r="M245" s="65">
        <f>HLOOKUP(M$20,$S$18:$AW245,ROW($S245)-ROW($S$18)+1,FALSE)</f>
        <v>1696</v>
      </c>
      <c r="N245" s="66">
        <f t="shared" si="8"/>
        <v>-5.0923335198656994E-2</v>
      </c>
      <c r="O245" s="31">
        <f>IF(ISERROR(SUMIF($B$21:$B$672,$B245,$M$21:$M$672)/SUMIF($B$21:$B$672,$B245,$L$21:$L$672)-1),"-",SUMIF($B$21:$B$672,$B245,$M$21:$M$672)/SUMIF($B$21:$B$672,$B245,$L$21:$L$672)-1)</f>
        <v>-5.0923335198656994E-2</v>
      </c>
      <c r="P245" s="31">
        <f>IF(ISERROR(SUMIF($J$21:$J$672,$J245,$M$21:$M$672)/SUMIF($J$21:$J$672,$J245,$L$21:$L$672)-1),"-",SUMIF($J$21:$J$672,$J245,$M$21:$M$672)/SUMIF($J$21:$J$672,$J245,$L$21:$L$672)-1)</f>
        <v>-8.425017345623953E-3</v>
      </c>
      <c r="Q245" s="31">
        <f>IF(ISERROR(SUMIF($K$21:$K$672,$K245,$M$21:$M$672)/SUMIF($K$21:$K$672,$K245,$L$21:$L$672)-1),"-",SUMIF($K$21:$K$672,$K245,$M$21:$M$672)/SUMIF($K$21:$K$672,$K245,$L$21:$L$672)-1)</f>
        <v>-3.0916047319583084E-2</v>
      </c>
      <c r="R245" s="31">
        <f>IF(ISERROR(SUMIF($I$21:$I$672,$I245,$M$21:$M$672)/SUMIF($I$21:$I$672,$I245,$L$21:$L$672)-1),"-",SUMIF($I$21:$I$672,$I245,$M$21:$M$672)/SUMIF($I$21:$I$672,$I245,$L$21:$L$672)-1)</f>
        <v>-8.425017345623953E-3</v>
      </c>
      <c r="S245" s="46">
        <v>1807</v>
      </c>
      <c r="T245" s="46">
        <v>1779</v>
      </c>
      <c r="U245" s="46">
        <v>1785</v>
      </c>
      <c r="V245" s="46">
        <v>1783</v>
      </c>
      <c r="W245" s="46">
        <v>1772</v>
      </c>
      <c r="X245" s="46">
        <v>1787</v>
      </c>
      <c r="Y245" s="46">
        <v>1796</v>
      </c>
      <c r="Z245" s="46">
        <v>1786</v>
      </c>
      <c r="AA245" s="46">
        <v>1749</v>
      </c>
      <c r="AB245" s="46">
        <v>1712</v>
      </c>
      <c r="AC245" s="46">
        <v>1696</v>
      </c>
      <c r="AD245" s="46">
        <v>1689</v>
      </c>
      <c r="AE245" s="46">
        <v>1692</v>
      </c>
      <c r="AF245" s="46">
        <v>1684</v>
      </c>
      <c r="AG245" s="46">
        <v>1683</v>
      </c>
      <c r="AH245" s="46">
        <v>1667</v>
      </c>
      <c r="AI245" s="46">
        <v>1634</v>
      </c>
      <c r="AJ245" s="46">
        <v>1600</v>
      </c>
      <c r="AK245" s="46">
        <v>1577</v>
      </c>
      <c r="AL245" s="46">
        <v>1557</v>
      </c>
      <c r="AM245" s="46">
        <v>1543</v>
      </c>
      <c r="AN245" s="46">
        <v>1550</v>
      </c>
      <c r="AO245" s="46">
        <v>1560</v>
      </c>
      <c r="AP245" s="46">
        <v>1581</v>
      </c>
      <c r="AQ245" s="46">
        <v>1591</v>
      </c>
      <c r="AR245" s="47">
        <v>1603</v>
      </c>
      <c r="AS245" s="80">
        <f>IF(COUNTIF(B$20:B245,B245)=1,1,"-")</f>
        <v>1</v>
      </c>
      <c r="AT245" s="80" t="str">
        <f>IF(COUNTIF(J$20:J245,J245)=1,1,"-")</f>
        <v>-</v>
      </c>
      <c r="AU245" s="80" t="str">
        <f>IF(COUNTIF(K$20:K245,K245)=1,1,"-")</f>
        <v>-</v>
      </c>
      <c r="AV245" s="80" t="str">
        <f>IF(COUNTIF(I$20:I245,I245)=1,1,"-")</f>
        <v>-</v>
      </c>
      <c r="AW245" s="48" t="s">
        <v>241</v>
      </c>
      <c r="AZ245"/>
      <c r="BA245"/>
      <c r="BB245"/>
      <c r="BC245"/>
      <c r="BD245"/>
    </row>
    <row r="246" spans="1:56" ht="15.75" customHeight="1" x14ac:dyDescent="0.2">
      <c r="A246" s="93" t="s">
        <v>1798</v>
      </c>
      <c r="B246" s="95" t="s">
        <v>478</v>
      </c>
      <c r="C246" s="94" t="s">
        <v>254</v>
      </c>
      <c r="D246" s="94" t="s">
        <v>344</v>
      </c>
      <c r="E246" s="94" t="s">
        <v>183</v>
      </c>
      <c r="F246" s="94" t="s">
        <v>391</v>
      </c>
      <c r="G246" s="96" t="s">
        <v>951</v>
      </c>
      <c r="H246" s="96" t="s">
        <v>952</v>
      </c>
      <c r="I246" s="96" t="s">
        <v>344</v>
      </c>
      <c r="J246" s="96" t="s">
        <v>183</v>
      </c>
      <c r="K246" s="96" t="s">
        <v>391</v>
      </c>
      <c r="L246" s="65">
        <f>HLOOKUP(L$20,$S$18:$AW246,ROW($S246)-ROW($S$18)+1,FALSE)</f>
        <v>275</v>
      </c>
      <c r="M246" s="65">
        <f>HLOOKUP(M$20,$S$18:$AW246,ROW($S246)-ROW($S$18)+1,FALSE)</f>
        <v>221</v>
      </c>
      <c r="N246" s="66">
        <f t="shared" si="8"/>
        <v>-0.19636363636363641</v>
      </c>
      <c r="O246" s="31">
        <f>IF(ISERROR(SUMIF($B$21:$B$672,$B246,$M$21:$M$672)/SUMIF($B$21:$B$672,$B246,$L$21:$L$672)-1),"-",SUMIF($B$21:$B$672,$B246,$M$21:$M$672)/SUMIF($B$21:$B$672,$B246,$L$21:$L$672)-1)</f>
        <v>-0.20439560439560445</v>
      </c>
      <c r="P246" s="31">
        <f>IF(ISERROR(SUMIF($J$21:$J$672,$J246,$M$21:$M$672)/SUMIF($J$21:$J$672,$J246,$L$21:$L$672)-1),"-",SUMIF($J$21:$J$672,$J246,$M$21:$M$672)/SUMIF($J$21:$J$672,$J246,$L$21:$L$672)-1)</f>
        <v>-0.10967885320591175</v>
      </c>
      <c r="Q246" s="31">
        <f>IF(ISERROR(SUMIF($K$21:$K$672,$K246,$M$21:$M$672)/SUMIF($K$21:$K$672,$K246,$L$21:$L$672)-1),"-",SUMIF($K$21:$K$672,$K246,$M$21:$M$672)/SUMIF($K$21:$K$672,$K246,$L$21:$L$672)-1)</f>
        <v>-3.0916047319583084E-2</v>
      </c>
      <c r="R246" s="31">
        <f>IF(ISERROR(SUMIF($I$21:$I$672,$I246,$M$21:$M$672)/SUMIF($I$21:$I$672,$I246,$L$21:$L$672)-1),"-",SUMIF($I$21:$I$672,$I246,$M$21:$M$672)/SUMIF($I$21:$I$672,$I246,$L$21:$L$672)-1)</f>
        <v>-0.10967885320591175</v>
      </c>
      <c r="S246" s="46">
        <v>240</v>
      </c>
      <c r="T246" s="46">
        <v>276</v>
      </c>
      <c r="U246" s="46">
        <v>265</v>
      </c>
      <c r="V246" s="46">
        <v>268</v>
      </c>
      <c r="W246" s="46">
        <v>277</v>
      </c>
      <c r="X246" s="46">
        <v>275</v>
      </c>
      <c r="Y246" s="46">
        <v>267</v>
      </c>
      <c r="Z246" s="46">
        <v>256</v>
      </c>
      <c r="AA246" s="46">
        <v>245</v>
      </c>
      <c r="AB246" s="46">
        <v>233</v>
      </c>
      <c r="AC246" s="46">
        <v>221</v>
      </c>
      <c r="AD246" s="46">
        <v>212</v>
      </c>
      <c r="AE246" s="46">
        <v>203</v>
      </c>
      <c r="AF246" s="46">
        <v>199</v>
      </c>
      <c r="AG246" s="46">
        <v>196</v>
      </c>
      <c r="AH246" s="46">
        <v>191</v>
      </c>
      <c r="AI246" s="46">
        <v>186</v>
      </c>
      <c r="AJ246" s="46">
        <v>183</v>
      </c>
      <c r="AK246" s="46">
        <v>181</v>
      </c>
      <c r="AL246" s="46">
        <v>180</v>
      </c>
      <c r="AM246" s="46">
        <v>181</v>
      </c>
      <c r="AN246" s="46">
        <v>182</v>
      </c>
      <c r="AO246" s="46">
        <v>184</v>
      </c>
      <c r="AP246" s="46">
        <v>187</v>
      </c>
      <c r="AQ246" s="46">
        <v>188</v>
      </c>
      <c r="AR246" s="47">
        <v>191</v>
      </c>
      <c r="AS246" s="80">
        <f>IF(COUNTIF(B$20:B246,B246)=1,1,"-")</f>
        <v>1</v>
      </c>
      <c r="AT246" s="80" t="str">
        <f>IF(COUNTIF(J$20:J246,J246)=1,1,"-")</f>
        <v>-</v>
      </c>
      <c r="AU246" s="80" t="str">
        <f>IF(COUNTIF(K$20:K246,K246)=1,1,"-")</f>
        <v>-</v>
      </c>
      <c r="AV246" s="80" t="str">
        <f>IF(COUNTIF(I$20:I246,I246)=1,1,"-")</f>
        <v>-</v>
      </c>
      <c r="AW246" s="48" t="s">
        <v>241</v>
      </c>
      <c r="AZ246"/>
      <c r="BA246"/>
      <c r="BB246"/>
      <c r="BC246"/>
      <c r="BD246"/>
    </row>
    <row r="247" spans="1:56" ht="15.75" customHeight="1" x14ac:dyDescent="0.2">
      <c r="A247" s="93" t="s">
        <v>1798</v>
      </c>
      <c r="B247" s="95" t="s">
        <v>2080</v>
      </c>
      <c r="C247" s="94" t="s">
        <v>2081</v>
      </c>
      <c r="D247" s="94" t="s">
        <v>39</v>
      </c>
      <c r="E247" s="94" t="s">
        <v>39</v>
      </c>
      <c r="F247" s="94" t="s">
        <v>384</v>
      </c>
      <c r="G247" s="96" t="s">
        <v>953</v>
      </c>
      <c r="H247" s="96" t="s">
        <v>954</v>
      </c>
      <c r="I247" s="96" t="s">
        <v>39</v>
      </c>
      <c r="J247" s="96" t="s">
        <v>39</v>
      </c>
      <c r="K247" s="96" t="s">
        <v>384</v>
      </c>
      <c r="L247" s="65">
        <f>HLOOKUP(L$20,$S$18:$AW247,ROW($S247)-ROW($S$18)+1,FALSE)</f>
        <v>234</v>
      </c>
      <c r="M247" s="65">
        <f>HLOOKUP(M$20,$S$18:$AW247,ROW($S247)-ROW($S$18)+1,FALSE)</f>
        <v>193</v>
      </c>
      <c r="N247" s="66">
        <f t="shared" si="8"/>
        <v>-0.17521367521367526</v>
      </c>
      <c r="O247" s="31">
        <f>IF(ISERROR(SUMIF($B$21:$B$672,$B247,$M$21:$M$672)/SUMIF($B$21:$B$672,$B247,$L$21:$L$672)-1),"-",SUMIF($B$21:$B$672,$B247,$M$21:$M$672)/SUMIF($B$21:$B$672,$B247,$L$21:$L$672)-1)</f>
        <v>1.4836232639711788E-2</v>
      </c>
      <c r="P247" s="31">
        <f>IF(ISERROR(SUMIF($J$21:$J$672,$J247,$M$21:$M$672)/SUMIF($J$21:$J$672,$J247,$L$21:$L$672)-1),"-",SUMIF($J$21:$J$672,$J247,$M$21:$M$672)/SUMIF($J$21:$J$672,$J247,$L$21:$L$672)-1)</f>
        <v>1.3258691809074907E-3</v>
      </c>
      <c r="Q247" s="31">
        <f>IF(ISERROR(SUMIF($K$21:$K$672,$K247,$M$21:$M$672)/SUMIF($K$21:$K$672,$K247,$L$21:$L$672)-1),"-",SUMIF($K$21:$K$672,$K247,$M$21:$M$672)/SUMIF($K$21:$K$672,$K247,$L$21:$L$672)-1)</f>
        <v>-2.2365450582957913E-2</v>
      </c>
      <c r="R247" s="31">
        <f>IF(ISERROR(SUMIF($I$21:$I$672,$I247,$M$21:$M$672)/SUMIF($I$21:$I$672,$I247,$L$21:$L$672)-1),"-",SUMIF($I$21:$I$672,$I247,$M$21:$M$672)/SUMIF($I$21:$I$672,$I247,$L$21:$L$672)-1)</f>
        <v>9.9792929670883268E-5</v>
      </c>
      <c r="S247" s="46">
        <v>153</v>
      </c>
      <c r="T247" s="46">
        <v>158</v>
      </c>
      <c r="U247" s="46">
        <v>135</v>
      </c>
      <c r="V247" s="46">
        <v>137</v>
      </c>
      <c r="W247" s="46">
        <v>233</v>
      </c>
      <c r="X247" s="46">
        <v>234</v>
      </c>
      <c r="Y247" s="46">
        <v>227</v>
      </c>
      <c r="Z247" s="46">
        <v>222</v>
      </c>
      <c r="AA247" s="46">
        <v>209</v>
      </c>
      <c r="AB247" s="46">
        <v>201</v>
      </c>
      <c r="AC247" s="46">
        <v>193</v>
      </c>
      <c r="AD247" s="46">
        <v>187</v>
      </c>
      <c r="AE247" s="46">
        <v>183</v>
      </c>
      <c r="AF247" s="46">
        <v>182</v>
      </c>
      <c r="AG247" s="46">
        <v>183</v>
      </c>
      <c r="AH247" s="46">
        <v>184</v>
      </c>
      <c r="AI247" s="46">
        <v>183</v>
      </c>
      <c r="AJ247" s="46">
        <v>184</v>
      </c>
      <c r="AK247" s="46">
        <v>183</v>
      </c>
      <c r="AL247" s="46">
        <v>184</v>
      </c>
      <c r="AM247" s="46">
        <v>184</v>
      </c>
      <c r="AN247" s="46">
        <v>189</v>
      </c>
      <c r="AO247" s="46">
        <v>189</v>
      </c>
      <c r="AP247" s="46">
        <v>194</v>
      </c>
      <c r="AQ247" s="46">
        <v>195</v>
      </c>
      <c r="AR247" s="47">
        <v>194</v>
      </c>
      <c r="AS247" s="80" t="str">
        <f>IF(COUNTIF(B$20:B247,B247)=1,1,"-")</f>
        <v>-</v>
      </c>
      <c r="AT247" s="80" t="str">
        <f>IF(COUNTIF(J$20:J247,J247)=1,1,"-")</f>
        <v>-</v>
      </c>
      <c r="AU247" s="80" t="str">
        <f>IF(COUNTIF(K$20:K247,K247)=1,1,"-")</f>
        <v>-</v>
      </c>
      <c r="AV247" s="80" t="str">
        <f>IF(COUNTIF(I$20:I247,I247)=1,1,"-")</f>
        <v>-</v>
      </c>
      <c r="AW247" s="48" t="s">
        <v>241</v>
      </c>
      <c r="AZ247"/>
      <c r="BA247"/>
      <c r="BB247"/>
      <c r="BC247"/>
      <c r="BD247"/>
    </row>
    <row r="248" spans="1:56" ht="15.75" customHeight="1" x14ac:dyDescent="0.2">
      <c r="A248" s="93" t="s">
        <v>1798</v>
      </c>
      <c r="B248" s="95" t="s">
        <v>2116</v>
      </c>
      <c r="C248" s="94" t="s">
        <v>2117</v>
      </c>
      <c r="D248" s="94" t="s">
        <v>51</v>
      </c>
      <c r="E248" s="94" t="s">
        <v>51</v>
      </c>
      <c r="F248" s="94" t="s">
        <v>395</v>
      </c>
      <c r="G248" s="96" t="s">
        <v>955</v>
      </c>
      <c r="H248" s="96" t="s">
        <v>956</v>
      </c>
      <c r="I248" s="96" t="s">
        <v>381</v>
      </c>
      <c r="J248" s="96" t="s">
        <v>196</v>
      </c>
      <c r="K248" s="96" t="s">
        <v>395</v>
      </c>
      <c r="L248" s="65">
        <f>HLOOKUP(L$20,$S$18:$AW248,ROW($S248)-ROW($S$18)+1,FALSE)</f>
        <v>420</v>
      </c>
      <c r="M248" s="65">
        <f>HLOOKUP(M$20,$S$18:$AW248,ROW($S248)-ROW($S$18)+1,FALSE)</f>
        <v>366</v>
      </c>
      <c r="N248" s="66">
        <f t="shared" si="8"/>
        <v>-0.12857142857142856</v>
      </c>
      <c r="O248" s="31">
        <f>IF(ISERROR(SUMIF($B$21:$B$672,$B248,$M$21:$M$672)/SUMIF($B$21:$B$672,$B248,$L$21:$L$672)-1),"-",SUMIF($B$21:$B$672,$B248,$M$21:$M$672)/SUMIF($B$21:$B$672,$B248,$L$21:$L$672)-1)</f>
        <v>-1.0686395396629633E-2</v>
      </c>
      <c r="P248" s="31">
        <f>IF(ISERROR(SUMIF($J$21:$J$672,$J248,$M$21:$M$672)/SUMIF($J$21:$J$672,$J248,$L$21:$L$672)-1),"-",SUMIF($J$21:$J$672,$J248,$M$21:$M$672)/SUMIF($J$21:$J$672,$J248,$L$21:$L$672)-1)</f>
        <v>-0.12857142857142856</v>
      </c>
      <c r="Q248" s="31">
        <f>IF(ISERROR(SUMIF($K$21:$K$672,$K248,$M$21:$M$672)/SUMIF($K$21:$K$672,$K248,$L$21:$L$672)-1),"-",SUMIF($K$21:$K$672,$K248,$M$21:$M$672)/SUMIF($K$21:$K$672,$K248,$L$21:$L$672)-1)</f>
        <v>-1.9312825455785054E-2</v>
      </c>
      <c r="R248" s="31">
        <f>IF(ISERROR(SUMIF($I$21:$I$672,$I248,$M$21:$M$672)/SUMIF($I$21:$I$672,$I248,$L$21:$L$672)-1),"-",SUMIF($I$21:$I$672,$I248,$M$21:$M$672)/SUMIF($I$21:$I$672,$I248,$L$21:$L$672)-1)</f>
        <v>-0.12857142857142856</v>
      </c>
      <c r="S248" s="46">
        <v>519</v>
      </c>
      <c r="T248" s="46">
        <v>512</v>
      </c>
      <c r="U248" s="46">
        <v>511</v>
      </c>
      <c r="V248" s="46">
        <v>482</v>
      </c>
      <c r="W248" s="46">
        <v>441</v>
      </c>
      <c r="X248" s="46">
        <v>420</v>
      </c>
      <c r="Y248" s="46">
        <v>409</v>
      </c>
      <c r="Z248" s="46">
        <v>379</v>
      </c>
      <c r="AA248" s="46">
        <v>383</v>
      </c>
      <c r="AB248" s="46">
        <v>375</v>
      </c>
      <c r="AC248" s="46">
        <v>366</v>
      </c>
      <c r="AD248" s="46">
        <v>362</v>
      </c>
      <c r="AE248" s="46">
        <v>358</v>
      </c>
      <c r="AF248" s="46">
        <v>349</v>
      </c>
      <c r="AG248" s="46">
        <v>343</v>
      </c>
      <c r="AH248" s="46">
        <v>338</v>
      </c>
      <c r="AI248" s="46">
        <v>334</v>
      </c>
      <c r="AJ248" s="46">
        <v>334</v>
      </c>
      <c r="AK248" s="46">
        <v>332</v>
      </c>
      <c r="AL248" s="46">
        <v>329</v>
      </c>
      <c r="AM248" s="46">
        <v>328</v>
      </c>
      <c r="AN248" s="46">
        <v>332</v>
      </c>
      <c r="AO248" s="46">
        <v>339</v>
      </c>
      <c r="AP248" s="46">
        <v>349</v>
      </c>
      <c r="AQ248" s="46">
        <v>354</v>
      </c>
      <c r="AR248" s="47">
        <v>358</v>
      </c>
      <c r="AS248" s="80">
        <f>IF(COUNTIF(B$20:B248,B248)=1,1,"-")</f>
        <v>1</v>
      </c>
      <c r="AT248" s="80">
        <f>IF(COUNTIF(J$20:J248,J248)=1,1,"-")</f>
        <v>1</v>
      </c>
      <c r="AU248" s="80" t="str">
        <f>IF(COUNTIF(K$20:K248,K248)=1,1,"-")</f>
        <v>-</v>
      </c>
      <c r="AV248" s="80">
        <f>IF(COUNTIF(I$20:I248,I248)=1,1,"-")</f>
        <v>1</v>
      </c>
      <c r="AW248" s="48" t="s">
        <v>241</v>
      </c>
      <c r="AZ248"/>
      <c r="BA248"/>
      <c r="BB248"/>
      <c r="BC248"/>
      <c r="BD248"/>
    </row>
    <row r="249" spans="1:56" ht="15.75" customHeight="1" x14ac:dyDescent="0.2">
      <c r="A249" s="93" t="s">
        <v>1798</v>
      </c>
      <c r="B249" s="95" t="s">
        <v>1956</v>
      </c>
      <c r="C249" s="94" t="s">
        <v>1957</v>
      </c>
      <c r="D249" s="94" t="s">
        <v>62</v>
      </c>
      <c r="E249" s="94" t="s">
        <v>62</v>
      </c>
      <c r="F249" s="94" t="s">
        <v>389</v>
      </c>
      <c r="G249" s="96" t="s">
        <v>957</v>
      </c>
      <c r="H249" s="96" t="s">
        <v>958</v>
      </c>
      <c r="I249" s="96" t="s">
        <v>291</v>
      </c>
      <c r="J249" s="96" t="s">
        <v>20</v>
      </c>
      <c r="K249" s="96" t="s">
        <v>389</v>
      </c>
      <c r="L249" s="65">
        <f>HLOOKUP(L$20,$S$18:$AW249,ROW($S249)-ROW($S$18)+1,FALSE)</f>
        <v>1495</v>
      </c>
      <c r="M249" s="65">
        <f>HLOOKUP(M$20,$S$18:$AW249,ROW($S249)-ROW($S$18)+1,FALSE)</f>
        <v>1464</v>
      </c>
      <c r="N249" s="66">
        <f t="shared" si="8"/>
        <v>-2.0735785953177266E-2</v>
      </c>
      <c r="O249" s="31">
        <f>IF(ISERROR(SUMIF($B$21:$B$672,$B249,$M$21:$M$672)/SUMIF($B$21:$B$672,$B249,$L$21:$L$672)-1),"-",SUMIF($B$21:$B$672,$B249,$M$21:$M$672)/SUMIF($B$21:$B$672,$B249,$L$21:$L$672)-1)</f>
        <v>-6.9290712468193405E-2</v>
      </c>
      <c r="P249" s="31">
        <f>IF(ISERROR(SUMIF($J$21:$J$672,$J249,$M$21:$M$672)/SUMIF($J$21:$J$672,$J249,$L$21:$L$672)-1),"-",SUMIF($J$21:$J$672,$J249,$M$21:$M$672)/SUMIF($J$21:$J$672,$J249,$L$21:$L$672)-1)</f>
        <v>-4.444245730126084E-2</v>
      </c>
      <c r="Q249" s="31">
        <f>IF(ISERROR(SUMIF($K$21:$K$672,$K249,$M$21:$M$672)/SUMIF($K$21:$K$672,$K249,$L$21:$L$672)-1),"-",SUMIF($K$21:$K$672,$K249,$M$21:$M$672)/SUMIF($K$21:$K$672,$K249,$L$21:$L$672)-1)</f>
        <v>-7.8231982896267982E-2</v>
      </c>
      <c r="R249" s="31">
        <f>IF(ISERROR(SUMIF($I$21:$I$672,$I249,$M$21:$M$672)/SUMIF($I$21:$I$672,$I249,$L$21:$L$672)-1),"-",SUMIF($I$21:$I$672,$I249,$M$21:$M$672)/SUMIF($I$21:$I$672,$I249,$L$21:$L$672)-1)</f>
        <v>-2.0735785953177266E-2</v>
      </c>
      <c r="S249" s="46">
        <v>1009</v>
      </c>
      <c r="T249" s="46">
        <v>1091</v>
      </c>
      <c r="U249" s="46">
        <v>1218</v>
      </c>
      <c r="V249" s="46">
        <v>1355</v>
      </c>
      <c r="W249" s="46">
        <v>1432</v>
      </c>
      <c r="X249" s="46">
        <v>1495</v>
      </c>
      <c r="Y249" s="46">
        <v>1535</v>
      </c>
      <c r="Z249" s="46">
        <v>1528</v>
      </c>
      <c r="AA249" s="46">
        <v>1517</v>
      </c>
      <c r="AB249" s="46">
        <v>1496</v>
      </c>
      <c r="AC249" s="46">
        <v>1464</v>
      </c>
      <c r="AD249" s="46">
        <v>1454</v>
      </c>
      <c r="AE249" s="46">
        <v>1438</v>
      </c>
      <c r="AF249" s="46">
        <v>1422</v>
      </c>
      <c r="AG249" s="46">
        <v>1422</v>
      </c>
      <c r="AH249" s="46">
        <v>1402</v>
      </c>
      <c r="AI249" s="46">
        <v>1387</v>
      </c>
      <c r="AJ249" s="46">
        <v>1359</v>
      </c>
      <c r="AK249" s="46">
        <v>1341</v>
      </c>
      <c r="AL249" s="46">
        <v>1336</v>
      </c>
      <c r="AM249" s="46">
        <v>1330</v>
      </c>
      <c r="AN249" s="46">
        <v>1331</v>
      </c>
      <c r="AO249" s="46">
        <v>1357</v>
      </c>
      <c r="AP249" s="46">
        <v>1371</v>
      </c>
      <c r="AQ249" s="46">
        <v>1386</v>
      </c>
      <c r="AR249" s="47">
        <v>1410</v>
      </c>
      <c r="AS249" s="80" t="str">
        <f>IF(COUNTIF(B$20:B249,B249)=1,1,"-")</f>
        <v>-</v>
      </c>
      <c r="AT249" s="80" t="str">
        <f>IF(COUNTIF(J$20:J249,J249)=1,1,"-")</f>
        <v>-</v>
      </c>
      <c r="AU249" s="80" t="str">
        <f>IF(COUNTIF(K$20:K249,K249)=1,1,"-")</f>
        <v>-</v>
      </c>
      <c r="AV249" s="80">
        <f>IF(COUNTIF(I$20:I249,I249)=1,1,"-")</f>
        <v>1</v>
      </c>
      <c r="AW249" s="48" t="s">
        <v>241</v>
      </c>
      <c r="AZ249"/>
      <c r="BA249"/>
      <c r="BB249"/>
      <c r="BC249"/>
      <c r="BD249"/>
    </row>
    <row r="250" spans="1:56" ht="15.75" customHeight="1" x14ac:dyDescent="0.2">
      <c r="A250" s="93" t="s">
        <v>1798</v>
      </c>
      <c r="B250" s="95" t="s">
        <v>452</v>
      </c>
      <c r="C250" s="94" t="s">
        <v>255</v>
      </c>
      <c r="D250" s="94" t="s">
        <v>297</v>
      </c>
      <c r="E250" s="94" t="s">
        <v>44</v>
      </c>
      <c r="F250" s="94" t="s">
        <v>384</v>
      </c>
      <c r="G250" s="96" t="s">
        <v>959</v>
      </c>
      <c r="H250" s="96" t="s">
        <v>960</v>
      </c>
      <c r="I250" s="96" t="s">
        <v>297</v>
      </c>
      <c r="J250" s="96" t="s">
        <v>44</v>
      </c>
      <c r="K250" s="96" t="s">
        <v>384</v>
      </c>
      <c r="L250" s="65">
        <f>HLOOKUP(L$20,$S$18:$AW250,ROW($S250)-ROW($S$18)+1,FALSE)</f>
        <v>217</v>
      </c>
      <c r="M250" s="65">
        <f>HLOOKUP(M$20,$S$18:$AW250,ROW($S250)-ROW($S$18)+1,FALSE)</f>
        <v>209</v>
      </c>
      <c r="N250" s="66">
        <f t="shared" si="8"/>
        <v>-3.686635944700456E-2</v>
      </c>
      <c r="O250" s="31">
        <f>IF(ISERROR(SUMIF($B$21:$B$672,$B250,$M$21:$M$672)/SUMIF($B$21:$B$672,$B250,$L$21:$L$672)-1),"-",SUMIF($B$21:$B$672,$B250,$M$21:$M$672)/SUMIF($B$21:$B$672,$B250,$L$21:$L$672)-1)</f>
        <v>-3.686635944700456E-2</v>
      </c>
      <c r="P250" s="31">
        <f>IF(ISERROR(SUMIF($J$21:$J$672,$J250,$M$21:$M$672)/SUMIF($J$21:$J$672,$J250,$L$21:$L$672)-1),"-",SUMIF($J$21:$J$672,$J250,$M$21:$M$672)/SUMIF($J$21:$J$672,$J250,$L$21:$L$672)-1)</f>
        <v>1.7723999829576842E-2</v>
      </c>
      <c r="Q250" s="31">
        <f>IF(ISERROR(SUMIF($K$21:$K$672,$K250,$M$21:$M$672)/SUMIF($K$21:$K$672,$K250,$L$21:$L$672)-1),"-",SUMIF($K$21:$K$672,$K250,$M$21:$M$672)/SUMIF($K$21:$K$672,$K250,$L$21:$L$672)-1)</f>
        <v>-2.2365450582957913E-2</v>
      </c>
      <c r="R250" s="31">
        <f>IF(ISERROR(SUMIF($I$21:$I$672,$I250,$M$21:$M$672)/SUMIF($I$21:$I$672,$I250,$L$21:$L$672)-1),"-",SUMIF($I$21:$I$672,$I250,$M$21:$M$672)/SUMIF($I$21:$I$672,$I250,$L$21:$L$672)-1)</f>
        <v>1.7723999829576842E-2</v>
      </c>
      <c r="S250" s="46">
        <v>220</v>
      </c>
      <c r="T250" s="46">
        <v>204</v>
      </c>
      <c r="U250" s="46">
        <v>200</v>
      </c>
      <c r="V250" s="46">
        <v>185</v>
      </c>
      <c r="W250" s="46">
        <v>200</v>
      </c>
      <c r="X250" s="46">
        <v>217</v>
      </c>
      <c r="Y250" s="46">
        <v>219</v>
      </c>
      <c r="Z250" s="46">
        <v>222</v>
      </c>
      <c r="AA250" s="46">
        <v>227</v>
      </c>
      <c r="AB250" s="46">
        <v>220</v>
      </c>
      <c r="AC250" s="46">
        <v>209</v>
      </c>
      <c r="AD250" s="46">
        <v>199</v>
      </c>
      <c r="AE250" s="46">
        <v>194</v>
      </c>
      <c r="AF250" s="46">
        <v>193</v>
      </c>
      <c r="AG250" s="46">
        <v>194</v>
      </c>
      <c r="AH250" s="46">
        <v>195</v>
      </c>
      <c r="AI250" s="46">
        <v>194</v>
      </c>
      <c r="AJ250" s="46">
        <v>194</v>
      </c>
      <c r="AK250" s="46">
        <v>192</v>
      </c>
      <c r="AL250" s="46">
        <v>192</v>
      </c>
      <c r="AM250" s="46">
        <v>193</v>
      </c>
      <c r="AN250" s="46">
        <v>196</v>
      </c>
      <c r="AO250" s="46">
        <v>197</v>
      </c>
      <c r="AP250" s="46">
        <v>200</v>
      </c>
      <c r="AQ250" s="46">
        <v>203</v>
      </c>
      <c r="AR250" s="47">
        <v>207</v>
      </c>
      <c r="AS250" s="80">
        <f>IF(COUNTIF(B$20:B250,B250)=1,1,"-")</f>
        <v>1</v>
      </c>
      <c r="AT250" s="80" t="str">
        <f>IF(COUNTIF(J$20:J250,J250)=1,1,"-")</f>
        <v>-</v>
      </c>
      <c r="AU250" s="80" t="str">
        <f>IF(COUNTIF(K$20:K250,K250)=1,1,"-")</f>
        <v>-</v>
      </c>
      <c r="AV250" s="80" t="str">
        <f>IF(COUNTIF(I$20:I250,I250)=1,1,"-")</f>
        <v>-</v>
      </c>
      <c r="AW250" s="48" t="s">
        <v>241</v>
      </c>
      <c r="AZ250"/>
      <c r="BA250"/>
      <c r="BB250"/>
      <c r="BC250"/>
      <c r="BD250"/>
    </row>
    <row r="251" spans="1:56" ht="15.75" customHeight="1" x14ac:dyDescent="0.2">
      <c r="A251" s="93" t="s">
        <v>1798</v>
      </c>
      <c r="B251" s="95" t="s">
        <v>1978</v>
      </c>
      <c r="C251" s="94" t="s">
        <v>1979</v>
      </c>
      <c r="D251" s="94" t="s">
        <v>316</v>
      </c>
      <c r="E251" s="94" t="s">
        <v>112</v>
      </c>
      <c r="F251" s="94" t="s">
        <v>386</v>
      </c>
      <c r="G251" s="96" t="s">
        <v>961</v>
      </c>
      <c r="H251" s="96" t="s">
        <v>962</v>
      </c>
      <c r="I251" s="96" t="s">
        <v>14</v>
      </c>
      <c r="J251" s="96" t="s">
        <v>14</v>
      </c>
      <c r="K251" s="96" t="s">
        <v>386</v>
      </c>
      <c r="L251" s="65">
        <f>HLOOKUP(L$20,$S$18:$AW251,ROW($S251)-ROW($S$18)+1,FALSE)</f>
        <v>2164</v>
      </c>
      <c r="M251" s="65">
        <f>HLOOKUP(M$20,$S$18:$AW251,ROW($S251)-ROW($S$18)+1,FALSE)</f>
        <v>2245</v>
      </c>
      <c r="N251" s="66">
        <f t="shared" si="8"/>
        <v>3.7430683918669105E-2</v>
      </c>
      <c r="O251" s="31">
        <f>IF(ISERROR(SUMIF($B$21:$B$672,$B251,$M$21:$M$672)/SUMIF($B$21:$B$672,$B251,$L$21:$L$672)-1),"-",SUMIF($B$21:$B$672,$B251,$M$21:$M$672)/SUMIF($B$21:$B$672,$B251,$L$21:$L$672)-1)</f>
        <v>-4.1630778064886576E-2</v>
      </c>
      <c r="P251" s="31">
        <f>IF(ISERROR(SUMIF($J$21:$J$672,$J251,$M$21:$M$672)/SUMIF($J$21:$J$672,$J251,$L$21:$L$672)-1),"-",SUMIF($J$21:$J$672,$J251,$M$21:$M$672)/SUMIF($J$21:$J$672,$J251,$L$21:$L$672)-1)</f>
        <v>-1.1031491608523458E-2</v>
      </c>
      <c r="Q251" s="31">
        <f>IF(ISERROR(SUMIF($K$21:$K$672,$K251,$M$21:$M$672)/SUMIF($K$21:$K$672,$K251,$L$21:$L$672)-1),"-",SUMIF($K$21:$K$672,$K251,$M$21:$M$672)/SUMIF($K$21:$K$672,$K251,$L$21:$L$672)-1)</f>
        <v>-6.9526650567419579E-2</v>
      </c>
      <c r="R251" s="31">
        <f>IF(ISERROR(SUMIF($I$21:$I$672,$I251,$M$21:$M$672)/SUMIF($I$21:$I$672,$I251,$L$21:$L$672)-1),"-",SUMIF($I$21:$I$672,$I251,$M$21:$M$672)/SUMIF($I$21:$I$672,$I251,$L$21:$L$672)-1)</f>
        <v>-1.1031491608523458E-2</v>
      </c>
      <c r="S251" s="46">
        <v>2388</v>
      </c>
      <c r="T251" s="46">
        <v>2188</v>
      </c>
      <c r="U251" s="46">
        <v>2093</v>
      </c>
      <c r="V251" s="46">
        <v>2069</v>
      </c>
      <c r="W251" s="46">
        <v>2142</v>
      </c>
      <c r="X251" s="46">
        <v>2164</v>
      </c>
      <c r="Y251" s="46">
        <v>2237</v>
      </c>
      <c r="Z251" s="46">
        <v>2294</v>
      </c>
      <c r="AA251" s="46">
        <v>2327</v>
      </c>
      <c r="AB251" s="46">
        <v>2299</v>
      </c>
      <c r="AC251" s="46">
        <v>2245</v>
      </c>
      <c r="AD251" s="46">
        <v>2217</v>
      </c>
      <c r="AE251" s="46">
        <v>2177</v>
      </c>
      <c r="AF251" s="46">
        <v>2152</v>
      </c>
      <c r="AG251" s="46">
        <v>2120</v>
      </c>
      <c r="AH251" s="46">
        <v>2096</v>
      </c>
      <c r="AI251" s="46">
        <v>2070</v>
      </c>
      <c r="AJ251" s="46">
        <v>2048</v>
      </c>
      <c r="AK251" s="46">
        <v>2018</v>
      </c>
      <c r="AL251" s="46">
        <v>2007</v>
      </c>
      <c r="AM251" s="46">
        <v>1997</v>
      </c>
      <c r="AN251" s="46">
        <v>1995</v>
      </c>
      <c r="AO251" s="46">
        <v>2017</v>
      </c>
      <c r="AP251" s="46">
        <v>2043</v>
      </c>
      <c r="AQ251" s="46">
        <v>2073</v>
      </c>
      <c r="AR251" s="47">
        <v>2103</v>
      </c>
      <c r="AS251" s="80" t="str">
        <f>IF(COUNTIF(B$20:B251,B251)=1,1,"-")</f>
        <v>-</v>
      </c>
      <c r="AT251" s="80" t="str">
        <f>IF(COUNTIF(J$20:J251,J251)=1,1,"-")</f>
        <v>-</v>
      </c>
      <c r="AU251" s="80" t="str">
        <f>IF(COUNTIF(K$20:K251,K251)=1,1,"-")</f>
        <v>-</v>
      </c>
      <c r="AV251" s="80" t="str">
        <f>IF(COUNTIF(I$20:I251,I251)=1,1,"-")</f>
        <v>-</v>
      </c>
      <c r="AW251" s="48" t="s">
        <v>241</v>
      </c>
      <c r="AZ251"/>
      <c r="BA251"/>
      <c r="BB251"/>
      <c r="BC251"/>
      <c r="BD251"/>
    </row>
    <row r="252" spans="1:56" ht="15.75" customHeight="1" x14ac:dyDescent="0.2">
      <c r="A252" s="93" t="s">
        <v>1798</v>
      </c>
      <c r="B252" s="95" t="s">
        <v>481</v>
      </c>
      <c r="C252" s="94" t="s">
        <v>256</v>
      </c>
      <c r="D252" s="94" t="s">
        <v>358</v>
      </c>
      <c r="E252" s="94" t="s">
        <v>358</v>
      </c>
      <c r="F252" s="94" t="s">
        <v>386</v>
      </c>
      <c r="G252" s="96" t="s">
        <v>963</v>
      </c>
      <c r="H252" s="96" t="s">
        <v>964</v>
      </c>
      <c r="I252" s="96" t="s">
        <v>37</v>
      </c>
      <c r="J252" s="96" t="s">
        <v>37</v>
      </c>
      <c r="K252" s="96" t="s">
        <v>386</v>
      </c>
      <c r="L252" s="65">
        <f>HLOOKUP(L$20,$S$18:$AW252,ROW($S252)-ROW($S$18)+1,FALSE)</f>
        <v>193</v>
      </c>
      <c r="M252" s="65">
        <f>HLOOKUP(M$20,$S$18:$AW252,ROW($S252)-ROW($S$18)+1,FALSE)</f>
        <v>178</v>
      </c>
      <c r="N252" s="66">
        <f t="shared" si="8"/>
        <v>-7.7720207253886064E-2</v>
      </c>
      <c r="O252" s="31">
        <f>IF(ISERROR(SUMIF($B$21:$B$672,$B252,$M$21:$M$672)/SUMIF($B$21:$B$672,$B252,$L$21:$L$672)-1),"-",SUMIF($B$21:$B$672,$B252,$M$21:$M$672)/SUMIF($B$21:$B$672,$B252,$L$21:$L$672)-1)</f>
        <v>-7.7720207253886064E-2</v>
      </c>
      <c r="P252" s="31">
        <f>IF(ISERROR(SUMIF($J$21:$J$672,$J252,$M$21:$M$672)/SUMIF($J$21:$J$672,$J252,$L$21:$L$672)-1),"-",SUMIF($J$21:$J$672,$J252,$M$21:$M$672)/SUMIF($J$21:$J$672,$J252,$L$21:$L$672)-1)</f>
        <v>-3.3437175493250315E-2</v>
      </c>
      <c r="Q252" s="31">
        <f>IF(ISERROR(SUMIF($K$21:$K$672,$K252,$M$21:$M$672)/SUMIF($K$21:$K$672,$K252,$L$21:$L$672)-1),"-",SUMIF($K$21:$K$672,$K252,$M$21:$M$672)/SUMIF($K$21:$K$672,$K252,$L$21:$L$672)-1)</f>
        <v>-6.9526650567419579E-2</v>
      </c>
      <c r="R252" s="31">
        <f>IF(ISERROR(SUMIF($I$21:$I$672,$I252,$M$21:$M$672)/SUMIF($I$21:$I$672,$I252,$L$21:$L$672)-1),"-",SUMIF($I$21:$I$672,$I252,$M$21:$M$672)/SUMIF($I$21:$I$672,$I252,$L$21:$L$672)-1)</f>
        <v>-3.3437175493250315E-2</v>
      </c>
      <c r="S252" s="46">
        <v>145</v>
      </c>
      <c r="T252" s="46">
        <v>161</v>
      </c>
      <c r="U252" s="46">
        <v>172</v>
      </c>
      <c r="V252" s="46">
        <v>187</v>
      </c>
      <c r="W252" s="46">
        <v>189</v>
      </c>
      <c r="X252" s="46">
        <v>193</v>
      </c>
      <c r="Y252" s="46">
        <v>192</v>
      </c>
      <c r="Z252" s="46">
        <v>190</v>
      </c>
      <c r="AA252" s="46">
        <v>187</v>
      </c>
      <c r="AB252" s="46">
        <v>184</v>
      </c>
      <c r="AC252" s="46">
        <v>178</v>
      </c>
      <c r="AD252" s="46">
        <v>173</v>
      </c>
      <c r="AE252" s="46">
        <v>169</v>
      </c>
      <c r="AF252" s="46">
        <v>163</v>
      </c>
      <c r="AG252" s="46">
        <v>165</v>
      </c>
      <c r="AH252" s="46">
        <v>167</v>
      </c>
      <c r="AI252" s="46">
        <v>168</v>
      </c>
      <c r="AJ252" s="46">
        <v>165</v>
      </c>
      <c r="AK252" s="46">
        <v>158</v>
      </c>
      <c r="AL252" s="46">
        <v>163</v>
      </c>
      <c r="AM252" s="46">
        <v>164</v>
      </c>
      <c r="AN252" s="46">
        <v>171</v>
      </c>
      <c r="AO252" s="46">
        <v>168</v>
      </c>
      <c r="AP252" s="46">
        <v>166</v>
      </c>
      <c r="AQ252" s="46">
        <v>173</v>
      </c>
      <c r="AR252" s="47">
        <v>176</v>
      </c>
      <c r="AS252" s="80">
        <f>IF(COUNTIF(B$20:B252,B252)=1,1,"-")</f>
        <v>1</v>
      </c>
      <c r="AT252" s="80" t="str">
        <f>IF(COUNTIF(J$20:J252,J252)=1,1,"-")</f>
        <v>-</v>
      </c>
      <c r="AU252" s="80" t="str">
        <f>IF(COUNTIF(K$20:K252,K252)=1,1,"-")</f>
        <v>-</v>
      </c>
      <c r="AV252" s="80" t="str">
        <f>IF(COUNTIF(I$20:I252,I252)=1,1,"-")</f>
        <v>-</v>
      </c>
      <c r="AW252" s="48" t="s">
        <v>241</v>
      </c>
      <c r="AZ252"/>
      <c r="BA252"/>
      <c r="BB252"/>
      <c r="BC252"/>
      <c r="BD252"/>
    </row>
    <row r="253" spans="1:56" ht="15.75" customHeight="1" x14ac:dyDescent="0.2">
      <c r="A253" s="93" t="s">
        <v>1798</v>
      </c>
      <c r="B253" s="95" t="s">
        <v>2023</v>
      </c>
      <c r="C253" s="94" t="s">
        <v>2024</v>
      </c>
      <c r="D253" s="94" t="s">
        <v>9</v>
      </c>
      <c r="E253" s="94" t="s">
        <v>9</v>
      </c>
      <c r="F253" s="94" t="s">
        <v>388</v>
      </c>
      <c r="G253" s="96" t="s">
        <v>965</v>
      </c>
      <c r="H253" s="96" t="s">
        <v>966</v>
      </c>
      <c r="I253" s="96" t="s">
        <v>9</v>
      </c>
      <c r="J253" s="96" t="s">
        <v>9</v>
      </c>
      <c r="K253" s="96" t="s">
        <v>388</v>
      </c>
      <c r="L253" s="65">
        <f>HLOOKUP(L$20,$S$18:$AW253,ROW($S253)-ROW($S$18)+1,FALSE)</f>
        <v>111</v>
      </c>
      <c r="M253" s="65">
        <f>HLOOKUP(M$20,$S$18:$AW253,ROW($S253)-ROW($S$18)+1,FALSE)</f>
        <v>85</v>
      </c>
      <c r="N253" s="66">
        <f t="shared" si="8"/>
        <v>-0.23423423423423428</v>
      </c>
      <c r="O253" s="31">
        <f>IF(ISERROR(SUMIF($B$21:$B$672,$B253,$M$21:$M$672)/SUMIF($B$21:$B$672,$B253,$L$21:$L$672)-1),"-",SUMIF($B$21:$B$672,$B253,$M$21:$M$672)/SUMIF($B$21:$B$672,$B253,$L$21:$L$672)-1)</f>
        <v>-7.7052489905787391E-2</v>
      </c>
      <c r="P253" s="31">
        <f>IF(ISERROR(SUMIF($J$21:$J$672,$J253,$M$21:$M$672)/SUMIF($J$21:$J$672,$J253,$L$21:$L$672)-1),"-",SUMIF($J$21:$J$672,$J253,$M$21:$M$672)/SUMIF($J$21:$J$672,$J253,$L$21:$L$672)-1)</f>
        <v>-1.9008163762641694E-2</v>
      </c>
      <c r="Q253" s="31">
        <f>IF(ISERROR(SUMIF($K$21:$K$672,$K253,$M$21:$M$672)/SUMIF($K$21:$K$672,$K253,$L$21:$L$672)-1),"-",SUMIF($K$21:$K$672,$K253,$M$21:$M$672)/SUMIF($K$21:$K$672,$K253,$L$21:$L$672)-1)</f>
        <v>-5.3599033502643612E-2</v>
      </c>
      <c r="R253" s="31">
        <f>IF(ISERROR(SUMIF($I$21:$I$672,$I253,$M$21:$M$672)/SUMIF($I$21:$I$672,$I253,$L$21:$L$672)-1),"-",SUMIF($I$21:$I$672,$I253,$M$21:$M$672)/SUMIF($I$21:$I$672,$I253,$L$21:$L$672)-1)</f>
        <v>-1.9008163762641694E-2</v>
      </c>
      <c r="S253" s="46">
        <v>99</v>
      </c>
      <c r="T253" s="46">
        <v>101</v>
      </c>
      <c r="U253" s="46">
        <v>95</v>
      </c>
      <c r="V253" s="46">
        <v>110</v>
      </c>
      <c r="W253" s="46">
        <v>113</v>
      </c>
      <c r="X253" s="46">
        <v>111</v>
      </c>
      <c r="Y253" s="46">
        <v>104</v>
      </c>
      <c r="Z253" s="46">
        <v>98</v>
      </c>
      <c r="AA253" s="46">
        <v>94</v>
      </c>
      <c r="AB253" s="46">
        <v>88</v>
      </c>
      <c r="AC253" s="46">
        <v>85</v>
      </c>
      <c r="AD253" s="46">
        <v>84</v>
      </c>
      <c r="AE253" s="46">
        <v>82</v>
      </c>
      <c r="AF253" s="46">
        <v>82</v>
      </c>
      <c r="AG253" s="46">
        <v>82</v>
      </c>
      <c r="AH253" s="46">
        <v>80</v>
      </c>
      <c r="AI253" s="46">
        <v>79</v>
      </c>
      <c r="AJ253" s="46">
        <v>78</v>
      </c>
      <c r="AK253" s="46">
        <v>77</v>
      </c>
      <c r="AL253" s="46">
        <v>76</v>
      </c>
      <c r="AM253" s="46">
        <v>76</v>
      </c>
      <c r="AN253" s="46">
        <v>76</v>
      </c>
      <c r="AO253" s="46">
        <v>78</v>
      </c>
      <c r="AP253" s="46">
        <v>79</v>
      </c>
      <c r="AQ253" s="46">
        <v>80</v>
      </c>
      <c r="AR253" s="47">
        <v>81</v>
      </c>
      <c r="AS253" s="80" t="str">
        <f>IF(COUNTIF(B$20:B253,B253)=1,1,"-")</f>
        <v>-</v>
      </c>
      <c r="AT253" s="80" t="str">
        <f>IF(COUNTIF(J$20:J253,J253)=1,1,"-")</f>
        <v>-</v>
      </c>
      <c r="AU253" s="80" t="str">
        <f>IF(COUNTIF(K$20:K253,K253)=1,1,"-")</f>
        <v>-</v>
      </c>
      <c r="AV253" s="80" t="str">
        <f>IF(COUNTIF(I$20:I253,I253)=1,1,"-")</f>
        <v>-</v>
      </c>
      <c r="AW253" s="48" t="s">
        <v>241</v>
      </c>
      <c r="AZ253"/>
      <c r="BA253"/>
      <c r="BB253"/>
      <c r="BC253"/>
      <c r="BD253"/>
    </row>
    <row r="254" spans="1:56" ht="15.75" customHeight="1" x14ac:dyDescent="0.2">
      <c r="A254" s="93" t="s">
        <v>1798</v>
      </c>
      <c r="B254" s="95" t="s">
        <v>2118</v>
      </c>
      <c r="C254" s="94" t="s">
        <v>2119</v>
      </c>
      <c r="D254" s="94" t="s">
        <v>39</v>
      </c>
      <c r="E254" s="94" t="s">
        <v>39</v>
      </c>
      <c r="F254" s="94" t="s">
        <v>384</v>
      </c>
      <c r="G254" s="96" t="s">
        <v>967</v>
      </c>
      <c r="H254" s="96" t="s">
        <v>968</v>
      </c>
      <c r="I254" s="96" t="s">
        <v>39</v>
      </c>
      <c r="J254" s="96" t="s">
        <v>39</v>
      </c>
      <c r="K254" s="96" t="s">
        <v>384</v>
      </c>
      <c r="L254" s="65">
        <f>HLOOKUP(L$20,$S$18:$AW254,ROW($S254)-ROW($S$18)+1,FALSE)</f>
        <v>1731</v>
      </c>
      <c r="M254" s="65">
        <f>HLOOKUP(M$20,$S$18:$AW254,ROW($S254)-ROW($S$18)+1,FALSE)</f>
        <v>1839</v>
      </c>
      <c r="N254" s="66">
        <f t="shared" si="8"/>
        <v>6.239168110918536E-2</v>
      </c>
      <c r="O254" s="31">
        <f>IF(ISERROR(SUMIF($B$21:$B$672,$B254,$M$21:$M$672)/SUMIF($B$21:$B$672,$B254,$L$21:$L$672)-1),"-",SUMIF($B$21:$B$672,$B254,$M$21:$M$672)/SUMIF($B$21:$B$672,$B254,$L$21:$L$672)-1)</f>
        <v>6.239168110918536E-2</v>
      </c>
      <c r="P254" s="31">
        <f>IF(ISERROR(SUMIF($J$21:$J$672,$J254,$M$21:$M$672)/SUMIF($J$21:$J$672,$J254,$L$21:$L$672)-1),"-",SUMIF($J$21:$J$672,$J254,$M$21:$M$672)/SUMIF($J$21:$J$672,$J254,$L$21:$L$672)-1)</f>
        <v>1.3258691809074907E-3</v>
      </c>
      <c r="Q254" s="31">
        <f>IF(ISERROR(SUMIF($K$21:$K$672,$K254,$M$21:$M$672)/SUMIF($K$21:$K$672,$K254,$L$21:$L$672)-1),"-",SUMIF($K$21:$K$672,$K254,$M$21:$M$672)/SUMIF($K$21:$K$672,$K254,$L$21:$L$672)-1)</f>
        <v>-2.2365450582957913E-2</v>
      </c>
      <c r="R254" s="31">
        <f>IF(ISERROR(SUMIF($I$21:$I$672,$I254,$M$21:$M$672)/SUMIF($I$21:$I$672,$I254,$L$21:$L$672)-1),"-",SUMIF($I$21:$I$672,$I254,$M$21:$M$672)/SUMIF($I$21:$I$672,$I254,$L$21:$L$672)-1)</f>
        <v>9.9792929670883268E-5</v>
      </c>
      <c r="S254" s="46">
        <v>1825</v>
      </c>
      <c r="T254" s="46">
        <v>1854</v>
      </c>
      <c r="U254" s="46">
        <v>1806</v>
      </c>
      <c r="V254" s="46">
        <v>1714</v>
      </c>
      <c r="W254" s="46">
        <v>1694</v>
      </c>
      <c r="X254" s="46">
        <v>1731</v>
      </c>
      <c r="Y254" s="46">
        <v>1776</v>
      </c>
      <c r="Z254" s="46">
        <v>1810</v>
      </c>
      <c r="AA254" s="46">
        <v>1819</v>
      </c>
      <c r="AB254" s="46">
        <v>1850</v>
      </c>
      <c r="AC254" s="46">
        <v>1839</v>
      </c>
      <c r="AD254" s="46">
        <v>1803</v>
      </c>
      <c r="AE254" s="46">
        <v>1774</v>
      </c>
      <c r="AF254" s="46">
        <v>1760</v>
      </c>
      <c r="AG254" s="46">
        <v>1773</v>
      </c>
      <c r="AH254" s="46">
        <v>1769</v>
      </c>
      <c r="AI254" s="46">
        <v>1765</v>
      </c>
      <c r="AJ254" s="46">
        <v>1735</v>
      </c>
      <c r="AK254" s="46">
        <v>1733</v>
      </c>
      <c r="AL254" s="46">
        <v>1732</v>
      </c>
      <c r="AM254" s="46">
        <v>1736</v>
      </c>
      <c r="AN254" s="46">
        <v>1751</v>
      </c>
      <c r="AO254" s="46">
        <v>1771</v>
      </c>
      <c r="AP254" s="46">
        <v>1784</v>
      </c>
      <c r="AQ254" s="46">
        <v>1810</v>
      </c>
      <c r="AR254" s="47">
        <v>1834</v>
      </c>
      <c r="AS254" s="80">
        <f>IF(COUNTIF(B$20:B254,B254)=1,1,"-")</f>
        <v>1</v>
      </c>
      <c r="AT254" s="80" t="str">
        <f>IF(COUNTIF(J$20:J254,J254)=1,1,"-")</f>
        <v>-</v>
      </c>
      <c r="AU254" s="80" t="str">
        <f>IF(COUNTIF(K$20:K254,K254)=1,1,"-")</f>
        <v>-</v>
      </c>
      <c r="AV254" s="80" t="str">
        <f>IF(COUNTIF(I$20:I254,I254)=1,1,"-")</f>
        <v>-</v>
      </c>
      <c r="AW254" s="48" t="s">
        <v>241</v>
      </c>
      <c r="AZ254"/>
      <c r="BA254"/>
      <c r="BB254"/>
      <c r="BC254"/>
      <c r="BD254"/>
    </row>
    <row r="255" spans="1:56" ht="15.75" customHeight="1" x14ac:dyDescent="0.2">
      <c r="A255" s="93" t="s">
        <v>1798</v>
      </c>
      <c r="B255" s="95" t="s">
        <v>2120</v>
      </c>
      <c r="C255" s="94" t="s">
        <v>2121</v>
      </c>
      <c r="D255" s="94" t="s">
        <v>322</v>
      </c>
      <c r="E255" s="94" t="s">
        <v>48</v>
      </c>
      <c r="F255" s="94" t="s">
        <v>386</v>
      </c>
      <c r="G255" s="96" t="s">
        <v>969</v>
      </c>
      <c r="H255" s="96" t="s">
        <v>970</v>
      </c>
      <c r="I255" s="96" t="s">
        <v>322</v>
      </c>
      <c r="J255" s="96" t="s">
        <v>48</v>
      </c>
      <c r="K255" s="96" t="s">
        <v>386</v>
      </c>
      <c r="L255" s="65">
        <f>HLOOKUP(L$20,$S$18:$AW255,ROW($S255)-ROW($S$18)+1,FALSE)</f>
        <v>1786</v>
      </c>
      <c r="M255" s="65">
        <f>HLOOKUP(M$20,$S$18:$AW255,ROW($S255)-ROW($S$18)+1,FALSE)</f>
        <v>1656</v>
      </c>
      <c r="N255" s="66">
        <f t="shared" si="8"/>
        <v>-7.2788353863381894E-2</v>
      </c>
      <c r="O255" s="31">
        <f>IF(ISERROR(SUMIF($B$21:$B$672,$B255,$M$21:$M$672)/SUMIF($B$21:$B$672,$B255,$L$21:$L$672)-1),"-",SUMIF($B$21:$B$672,$B255,$M$21:$M$672)/SUMIF($B$21:$B$672,$B255,$L$21:$L$672)-1)</f>
        <v>-7.2788353863381894E-2</v>
      </c>
      <c r="P255" s="31">
        <f>IF(ISERROR(SUMIF($J$21:$J$672,$J255,$M$21:$M$672)/SUMIF($J$21:$J$672,$J255,$L$21:$L$672)-1),"-",SUMIF($J$21:$J$672,$J255,$M$21:$M$672)/SUMIF($J$21:$J$672,$J255,$L$21:$L$672)-1)</f>
        <v>-5.1658905704307312E-2</v>
      </c>
      <c r="Q255" s="31">
        <f>IF(ISERROR(SUMIF($K$21:$K$672,$K255,$M$21:$M$672)/SUMIF($K$21:$K$672,$K255,$L$21:$L$672)-1),"-",SUMIF($K$21:$K$672,$K255,$M$21:$M$672)/SUMIF($K$21:$K$672,$K255,$L$21:$L$672)-1)</f>
        <v>-6.9526650567419579E-2</v>
      </c>
      <c r="R255" s="31">
        <f>IF(ISERROR(SUMIF($I$21:$I$672,$I255,$M$21:$M$672)/SUMIF($I$21:$I$672,$I255,$L$21:$L$672)-1),"-",SUMIF($I$21:$I$672,$I255,$M$21:$M$672)/SUMIF($I$21:$I$672,$I255,$L$21:$L$672)-1)</f>
        <v>-7.2788353863381894E-2</v>
      </c>
      <c r="S255" s="46">
        <v>1749</v>
      </c>
      <c r="T255" s="46">
        <v>1729</v>
      </c>
      <c r="U255" s="46">
        <v>1705</v>
      </c>
      <c r="V255" s="46">
        <v>1763</v>
      </c>
      <c r="W255" s="46">
        <v>1759</v>
      </c>
      <c r="X255" s="46">
        <v>1786</v>
      </c>
      <c r="Y255" s="46">
        <v>1813</v>
      </c>
      <c r="Z255" s="46">
        <v>1830</v>
      </c>
      <c r="AA255" s="46">
        <v>1799</v>
      </c>
      <c r="AB255" s="46">
        <v>1717</v>
      </c>
      <c r="AC255" s="46">
        <v>1656</v>
      </c>
      <c r="AD255" s="46">
        <v>1609</v>
      </c>
      <c r="AE255" s="46">
        <v>1560</v>
      </c>
      <c r="AF255" s="46">
        <v>1504</v>
      </c>
      <c r="AG255" s="46">
        <v>1462</v>
      </c>
      <c r="AH255" s="46">
        <v>1422</v>
      </c>
      <c r="AI255" s="46">
        <v>1388</v>
      </c>
      <c r="AJ255" s="46">
        <v>1348</v>
      </c>
      <c r="AK255" s="46">
        <v>1332</v>
      </c>
      <c r="AL255" s="46">
        <v>1323</v>
      </c>
      <c r="AM255" s="46">
        <v>1309</v>
      </c>
      <c r="AN255" s="46">
        <v>1306</v>
      </c>
      <c r="AO255" s="46">
        <v>1312</v>
      </c>
      <c r="AP255" s="46">
        <v>1320</v>
      </c>
      <c r="AQ255" s="46">
        <v>1339</v>
      </c>
      <c r="AR255" s="47">
        <v>1345</v>
      </c>
      <c r="AS255" s="80">
        <f>IF(COUNTIF(B$20:B255,B255)=1,1,"-")</f>
        <v>1</v>
      </c>
      <c r="AT255" s="80" t="str">
        <f>IF(COUNTIF(J$20:J255,J255)=1,1,"-")</f>
        <v>-</v>
      </c>
      <c r="AU255" s="80" t="str">
        <f>IF(COUNTIF(K$20:K255,K255)=1,1,"-")</f>
        <v>-</v>
      </c>
      <c r="AV255" s="80">
        <f>IF(COUNTIF(I$20:I255,I255)=1,1,"-")</f>
        <v>1</v>
      </c>
      <c r="AW255" s="48" t="s">
        <v>241</v>
      </c>
      <c r="AZ255"/>
      <c r="BA255"/>
      <c r="BB255"/>
      <c r="BC255"/>
      <c r="BD255"/>
    </row>
    <row r="256" spans="1:56" ht="15.75" customHeight="1" x14ac:dyDescent="0.2">
      <c r="A256" s="93" t="s">
        <v>1798</v>
      </c>
      <c r="B256" s="95" t="s">
        <v>2062</v>
      </c>
      <c r="C256" s="94" t="s">
        <v>2063</v>
      </c>
      <c r="D256" s="94" t="s">
        <v>13</v>
      </c>
      <c r="E256" s="94" t="s">
        <v>13</v>
      </c>
      <c r="F256" s="94" t="s">
        <v>386</v>
      </c>
      <c r="G256" s="96" t="s">
        <v>971</v>
      </c>
      <c r="H256" s="96" t="s">
        <v>972</v>
      </c>
      <c r="I256" s="96" t="s">
        <v>299</v>
      </c>
      <c r="J256" s="96" t="s">
        <v>15</v>
      </c>
      <c r="K256" s="96" t="s">
        <v>386</v>
      </c>
      <c r="L256" s="65">
        <f>HLOOKUP(L$20,$S$18:$AW256,ROW($S256)-ROW($S$18)+1,FALSE)</f>
        <v>246</v>
      </c>
      <c r="M256" s="65">
        <f>HLOOKUP(M$20,$S$18:$AW256,ROW($S256)-ROW($S$18)+1,FALSE)</f>
        <v>196</v>
      </c>
      <c r="N256" s="66">
        <f t="shared" si="8"/>
        <v>-0.2032520325203252</v>
      </c>
      <c r="O256" s="31">
        <f>IF(ISERROR(SUMIF($B$21:$B$672,$B256,$M$21:$M$672)/SUMIF($B$21:$B$672,$B256,$L$21:$L$672)-1),"-",SUMIF($B$21:$B$672,$B256,$M$21:$M$672)/SUMIF($B$21:$B$672,$B256,$L$21:$L$672)-1)</f>
        <v>-7.1302945918217842E-2</v>
      </c>
      <c r="P256" s="31">
        <f>IF(ISERROR(SUMIF($J$21:$J$672,$J256,$M$21:$M$672)/SUMIF($J$21:$J$672,$J256,$L$21:$L$672)-1),"-",SUMIF($J$21:$J$672,$J256,$M$21:$M$672)/SUMIF($J$21:$J$672,$J256,$L$21:$L$672)-1)</f>
        <v>-0.2032520325203252</v>
      </c>
      <c r="Q256" s="31">
        <f>IF(ISERROR(SUMIF($K$21:$K$672,$K256,$M$21:$M$672)/SUMIF($K$21:$K$672,$K256,$L$21:$L$672)-1),"-",SUMIF($K$21:$K$672,$K256,$M$21:$M$672)/SUMIF($K$21:$K$672,$K256,$L$21:$L$672)-1)</f>
        <v>-6.9526650567419579E-2</v>
      </c>
      <c r="R256" s="31">
        <f>IF(ISERROR(SUMIF($I$21:$I$672,$I256,$M$21:$M$672)/SUMIF($I$21:$I$672,$I256,$L$21:$L$672)-1),"-",SUMIF($I$21:$I$672,$I256,$M$21:$M$672)/SUMIF($I$21:$I$672,$I256,$L$21:$L$672)-1)</f>
        <v>-0.2032520325203252</v>
      </c>
      <c r="S256" s="46">
        <v>193</v>
      </c>
      <c r="T256" s="46">
        <v>204</v>
      </c>
      <c r="U256" s="46">
        <v>214</v>
      </c>
      <c r="V256" s="46">
        <v>209</v>
      </c>
      <c r="W256" s="46">
        <v>227</v>
      </c>
      <c r="X256" s="46">
        <v>246</v>
      </c>
      <c r="Y256" s="46">
        <v>238</v>
      </c>
      <c r="Z256" s="46">
        <v>230</v>
      </c>
      <c r="AA256" s="46">
        <v>223</v>
      </c>
      <c r="AB256" s="46">
        <v>211</v>
      </c>
      <c r="AC256" s="46">
        <v>196</v>
      </c>
      <c r="AD256" s="46">
        <v>185</v>
      </c>
      <c r="AE256" s="46">
        <v>176</v>
      </c>
      <c r="AF256" s="46">
        <v>170</v>
      </c>
      <c r="AG256" s="46">
        <v>164</v>
      </c>
      <c r="AH256" s="46">
        <v>160</v>
      </c>
      <c r="AI256" s="46">
        <v>157</v>
      </c>
      <c r="AJ256" s="46">
        <v>152</v>
      </c>
      <c r="AK256" s="46">
        <v>148</v>
      </c>
      <c r="AL256" s="46">
        <v>146</v>
      </c>
      <c r="AM256" s="46">
        <v>147</v>
      </c>
      <c r="AN256" s="46">
        <v>147</v>
      </c>
      <c r="AO256" s="46">
        <v>149</v>
      </c>
      <c r="AP256" s="46">
        <v>151</v>
      </c>
      <c r="AQ256" s="46">
        <v>154</v>
      </c>
      <c r="AR256" s="47">
        <v>156</v>
      </c>
      <c r="AS256" s="80" t="str">
        <f>IF(COUNTIF(B$20:B256,B256)=1,1,"-")</f>
        <v>-</v>
      </c>
      <c r="AT256" s="80">
        <f>IF(COUNTIF(J$20:J256,J256)=1,1,"-")</f>
        <v>1</v>
      </c>
      <c r="AU256" s="80" t="str">
        <f>IF(COUNTIF(K$20:K256,K256)=1,1,"-")</f>
        <v>-</v>
      </c>
      <c r="AV256" s="80">
        <f>IF(COUNTIF(I$20:I256,I256)=1,1,"-")</f>
        <v>1</v>
      </c>
      <c r="AW256" s="48" t="s">
        <v>241</v>
      </c>
      <c r="AZ256"/>
      <c r="BA256"/>
      <c r="BB256"/>
      <c r="BC256"/>
      <c r="BD256"/>
    </row>
    <row r="257" spans="1:56" ht="15.75" customHeight="1" x14ac:dyDescent="0.2">
      <c r="A257" s="93" t="s">
        <v>1798</v>
      </c>
      <c r="B257" s="95" t="s">
        <v>2122</v>
      </c>
      <c r="C257" s="94" t="s">
        <v>2123</v>
      </c>
      <c r="D257" s="94" t="s">
        <v>61</v>
      </c>
      <c r="E257" s="94" t="s">
        <v>61</v>
      </c>
      <c r="F257" s="94" t="s">
        <v>386</v>
      </c>
      <c r="G257" s="96" t="s">
        <v>973</v>
      </c>
      <c r="H257" s="96" t="s">
        <v>974</v>
      </c>
      <c r="I257" s="96" t="s">
        <v>61</v>
      </c>
      <c r="J257" s="96" t="s">
        <v>61</v>
      </c>
      <c r="K257" s="96" t="s">
        <v>386</v>
      </c>
      <c r="L257" s="65">
        <f>HLOOKUP(L$20,$S$18:$AW257,ROW($S257)-ROW($S$18)+1,FALSE)</f>
        <v>3404</v>
      </c>
      <c r="M257" s="65">
        <f>HLOOKUP(M$20,$S$18:$AW257,ROW($S257)-ROW($S$18)+1,FALSE)</f>
        <v>3370</v>
      </c>
      <c r="N257" s="66">
        <f t="shared" si="8"/>
        <v>-9.9882491186839006E-3</v>
      </c>
      <c r="O257" s="31">
        <f>IF(ISERROR(SUMIF($B$21:$B$672,$B257,$M$21:$M$672)/SUMIF($B$21:$B$672,$B257,$L$21:$L$672)-1),"-",SUMIF($B$21:$B$672,$B257,$M$21:$M$672)/SUMIF($B$21:$B$672,$B257,$L$21:$L$672)-1)</f>
        <v>-9.9882491186839006E-3</v>
      </c>
      <c r="P257" s="31">
        <f>IF(ISERROR(SUMIF($J$21:$J$672,$J257,$M$21:$M$672)/SUMIF($J$21:$J$672,$J257,$L$21:$L$672)-1),"-",SUMIF($J$21:$J$672,$J257,$M$21:$M$672)/SUMIF($J$21:$J$672,$J257,$L$21:$L$672)-1)</f>
        <v>-8.3087893349868214E-2</v>
      </c>
      <c r="Q257" s="31">
        <f>IF(ISERROR(SUMIF($K$21:$K$672,$K257,$M$21:$M$672)/SUMIF($K$21:$K$672,$K257,$L$21:$L$672)-1),"-",SUMIF($K$21:$K$672,$K257,$M$21:$M$672)/SUMIF($K$21:$K$672,$K257,$L$21:$L$672)-1)</f>
        <v>-6.9526650567419579E-2</v>
      </c>
      <c r="R257" s="31">
        <f>IF(ISERROR(SUMIF($I$21:$I$672,$I257,$M$21:$M$672)/SUMIF($I$21:$I$672,$I257,$L$21:$L$672)-1),"-",SUMIF($I$21:$I$672,$I257,$M$21:$M$672)/SUMIF($I$21:$I$672,$I257,$L$21:$L$672)-1)</f>
        <v>-8.3087893349868214E-2</v>
      </c>
      <c r="S257" s="46">
        <v>3237</v>
      </c>
      <c r="T257" s="46">
        <v>3164</v>
      </c>
      <c r="U257" s="46">
        <v>3054</v>
      </c>
      <c r="V257" s="46">
        <v>3060</v>
      </c>
      <c r="W257" s="46">
        <v>3239</v>
      </c>
      <c r="X257" s="46">
        <v>3404</v>
      </c>
      <c r="Y257" s="46">
        <v>3575</v>
      </c>
      <c r="Z257" s="46">
        <v>3655</v>
      </c>
      <c r="AA257" s="46">
        <v>3632</v>
      </c>
      <c r="AB257" s="46">
        <v>3491</v>
      </c>
      <c r="AC257" s="46">
        <v>3370</v>
      </c>
      <c r="AD257" s="46">
        <v>3274</v>
      </c>
      <c r="AE257" s="46">
        <v>3220</v>
      </c>
      <c r="AF257" s="46">
        <v>3174</v>
      </c>
      <c r="AG257" s="46">
        <v>3126</v>
      </c>
      <c r="AH257" s="46">
        <v>3084</v>
      </c>
      <c r="AI257" s="46">
        <v>3058</v>
      </c>
      <c r="AJ257" s="46">
        <v>3011</v>
      </c>
      <c r="AK257" s="46">
        <v>2979</v>
      </c>
      <c r="AL257" s="46">
        <v>2969</v>
      </c>
      <c r="AM257" s="46">
        <v>2982</v>
      </c>
      <c r="AN257" s="46">
        <v>3018</v>
      </c>
      <c r="AO257" s="46">
        <v>3053</v>
      </c>
      <c r="AP257" s="46">
        <v>3082</v>
      </c>
      <c r="AQ257" s="46">
        <v>3114</v>
      </c>
      <c r="AR257" s="47">
        <v>3150</v>
      </c>
      <c r="AS257" s="80">
        <f>IF(COUNTIF(B$20:B257,B257)=1,1,"-")</f>
        <v>1</v>
      </c>
      <c r="AT257" s="80" t="str">
        <f>IF(COUNTIF(J$20:J257,J257)=1,1,"-")</f>
        <v>-</v>
      </c>
      <c r="AU257" s="80" t="str">
        <f>IF(COUNTIF(K$20:K257,K257)=1,1,"-")</f>
        <v>-</v>
      </c>
      <c r="AV257" s="80" t="str">
        <f>IF(COUNTIF(I$20:I257,I257)=1,1,"-")</f>
        <v>-</v>
      </c>
      <c r="AW257" s="48" t="s">
        <v>241</v>
      </c>
      <c r="AZ257"/>
      <c r="BA257"/>
      <c r="BB257"/>
      <c r="BC257"/>
      <c r="BD257"/>
    </row>
    <row r="258" spans="1:56" ht="15.75" customHeight="1" x14ac:dyDescent="0.2">
      <c r="A258" s="93" t="s">
        <v>1798</v>
      </c>
      <c r="B258" s="95" t="s">
        <v>1929</v>
      </c>
      <c r="C258" s="94" t="s">
        <v>1930</v>
      </c>
      <c r="D258" s="94" t="s">
        <v>28</v>
      </c>
      <c r="E258" s="94" t="s">
        <v>28</v>
      </c>
      <c r="F258" s="94" t="s">
        <v>391</v>
      </c>
      <c r="G258" s="96" t="s">
        <v>975</v>
      </c>
      <c r="H258" s="96" t="s">
        <v>976</v>
      </c>
      <c r="I258" s="96" t="s">
        <v>31</v>
      </c>
      <c r="J258" s="96" t="s">
        <v>31</v>
      </c>
      <c r="K258" s="96" t="s">
        <v>391</v>
      </c>
      <c r="L258" s="65">
        <f>HLOOKUP(L$20,$S$18:$AW258,ROW($S258)-ROW($S$18)+1,FALSE)</f>
        <v>193</v>
      </c>
      <c r="M258" s="65">
        <f>HLOOKUP(M$20,$S$18:$AW258,ROW($S258)-ROW($S$18)+1,FALSE)</f>
        <v>165</v>
      </c>
      <c r="N258" s="66">
        <f t="shared" si="8"/>
        <v>-0.14507772020725385</v>
      </c>
      <c r="O258" s="31">
        <f>IF(ISERROR(SUMIF($B$21:$B$672,$B258,$M$21:$M$672)/SUMIF($B$21:$B$672,$B258,$L$21:$L$672)-1),"-",SUMIF($B$21:$B$672,$B258,$M$21:$M$672)/SUMIF($B$21:$B$672,$B258,$L$21:$L$672)-1)</f>
        <v>-6.8858473260900221E-2</v>
      </c>
      <c r="P258" s="31">
        <f>IF(ISERROR(SUMIF($J$21:$J$672,$J258,$M$21:$M$672)/SUMIF($J$21:$J$672,$J258,$L$21:$L$672)-1),"-",SUMIF($J$21:$J$672,$J258,$M$21:$M$672)/SUMIF($J$21:$J$672,$J258,$L$21:$L$672)-1)</f>
        <v>-4.0616538221203924E-2</v>
      </c>
      <c r="Q258" s="31">
        <f>IF(ISERROR(SUMIF($K$21:$K$672,$K258,$M$21:$M$672)/SUMIF($K$21:$K$672,$K258,$L$21:$L$672)-1),"-",SUMIF($K$21:$K$672,$K258,$M$21:$M$672)/SUMIF($K$21:$K$672,$K258,$L$21:$L$672)-1)</f>
        <v>-3.0916047319583084E-2</v>
      </c>
      <c r="R258" s="31">
        <f>IF(ISERROR(SUMIF($I$21:$I$672,$I258,$M$21:$M$672)/SUMIF($I$21:$I$672,$I258,$L$21:$L$672)-1),"-",SUMIF($I$21:$I$672,$I258,$M$21:$M$672)/SUMIF($I$21:$I$672,$I258,$L$21:$L$672)-1)</f>
        <v>-4.0616538221203924E-2</v>
      </c>
      <c r="S258" s="46">
        <v>141</v>
      </c>
      <c r="T258" s="46">
        <v>144</v>
      </c>
      <c r="U258" s="46">
        <v>156</v>
      </c>
      <c r="V258" s="46">
        <v>168</v>
      </c>
      <c r="W258" s="46">
        <v>182</v>
      </c>
      <c r="X258" s="46">
        <v>193</v>
      </c>
      <c r="Y258" s="46">
        <v>196</v>
      </c>
      <c r="Z258" s="46">
        <v>190</v>
      </c>
      <c r="AA258" s="46">
        <v>180</v>
      </c>
      <c r="AB258" s="46">
        <v>172</v>
      </c>
      <c r="AC258" s="46">
        <v>165</v>
      </c>
      <c r="AD258" s="46">
        <v>160</v>
      </c>
      <c r="AE258" s="46">
        <v>156</v>
      </c>
      <c r="AF258" s="46">
        <v>154</v>
      </c>
      <c r="AG258" s="46">
        <v>151</v>
      </c>
      <c r="AH258" s="46">
        <v>147</v>
      </c>
      <c r="AI258" s="46">
        <v>144</v>
      </c>
      <c r="AJ258" s="46">
        <v>140</v>
      </c>
      <c r="AK258" s="46">
        <v>138</v>
      </c>
      <c r="AL258" s="46">
        <v>136</v>
      </c>
      <c r="AM258" s="46">
        <v>136</v>
      </c>
      <c r="AN258" s="46">
        <v>137</v>
      </c>
      <c r="AO258" s="46">
        <v>139</v>
      </c>
      <c r="AP258" s="46">
        <v>142</v>
      </c>
      <c r="AQ258" s="46">
        <v>143</v>
      </c>
      <c r="AR258" s="47">
        <v>144</v>
      </c>
      <c r="AS258" s="80" t="str">
        <f>IF(COUNTIF(B$20:B258,B258)=1,1,"-")</f>
        <v>-</v>
      </c>
      <c r="AT258" s="80" t="str">
        <f>IF(COUNTIF(J$20:J258,J258)=1,1,"-")</f>
        <v>-</v>
      </c>
      <c r="AU258" s="80" t="str">
        <f>IF(COUNTIF(K$20:K258,K258)=1,1,"-")</f>
        <v>-</v>
      </c>
      <c r="AV258" s="80" t="str">
        <f>IF(COUNTIF(I$20:I258,I258)=1,1,"-")</f>
        <v>-</v>
      </c>
      <c r="AW258" s="48" t="s">
        <v>241</v>
      </c>
      <c r="AZ258"/>
      <c r="BA258"/>
      <c r="BB258"/>
      <c r="BC258"/>
      <c r="BD258"/>
    </row>
    <row r="259" spans="1:56" ht="15.75" customHeight="1" x14ac:dyDescent="0.2">
      <c r="A259" s="93" t="s">
        <v>1798</v>
      </c>
      <c r="B259" s="95" t="s">
        <v>2124</v>
      </c>
      <c r="C259" s="94" t="s">
        <v>2125</v>
      </c>
      <c r="D259" s="94" t="s">
        <v>99</v>
      </c>
      <c r="E259" s="94" t="s">
        <v>99</v>
      </c>
      <c r="F259" s="94" t="s">
        <v>384</v>
      </c>
      <c r="G259" s="96" t="s">
        <v>977</v>
      </c>
      <c r="H259" s="96" t="s">
        <v>978</v>
      </c>
      <c r="I259" s="96" t="s">
        <v>99</v>
      </c>
      <c r="J259" s="96" t="s">
        <v>99</v>
      </c>
      <c r="K259" s="96" t="s">
        <v>384</v>
      </c>
      <c r="L259" s="65">
        <f>HLOOKUP(L$20,$S$18:$AW259,ROW($S259)-ROW($S$18)+1,FALSE)</f>
        <v>1930</v>
      </c>
      <c r="M259" s="65">
        <f>HLOOKUP(M$20,$S$18:$AW259,ROW($S259)-ROW($S$18)+1,FALSE)</f>
        <v>1776</v>
      </c>
      <c r="N259" s="66">
        <f t="shared" si="8"/>
        <v>-7.9792746113989677E-2</v>
      </c>
      <c r="O259" s="31">
        <f>IF(ISERROR(SUMIF($B$21:$B$672,$B259,$M$21:$M$672)/SUMIF($B$21:$B$672,$B259,$L$21:$L$672)-1),"-",SUMIF($B$21:$B$672,$B259,$M$21:$M$672)/SUMIF($B$21:$B$672,$B259,$L$21:$L$672)-1)</f>
        <v>-7.9792746113989677E-2</v>
      </c>
      <c r="P259" s="31">
        <f>IF(ISERROR(SUMIF($J$21:$J$672,$J259,$M$21:$M$672)/SUMIF($J$21:$J$672,$J259,$L$21:$L$672)-1),"-",SUMIF($J$21:$J$672,$J259,$M$21:$M$672)/SUMIF($J$21:$J$672,$J259,$L$21:$L$672)-1)</f>
        <v>-8.6187845303867361E-2</v>
      </c>
      <c r="Q259" s="31">
        <f>IF(ISERROR(SUMIF($K$21:$K$672,$K259,$M$21:$M$672)/SUMIF($K$21:$K$672,$K259,$L$21:$L$672)-1),"-",SUMIF($K$21:$K$672,$K259,$M$21:$M$672)/SUMIF($K$21:$K$672,$K259,$L$21:$L$672)-1)</f>
        <v>-2.2365450582957913E-2</v>
      </c>
      <c r="R259" s="31">
        <f>IF(ISERROR(SUMIF($I$21:$I$672,$I259,$M$21:$M$672)/SUMIF($I$21:$I$672,$I259,$L$21:$L$672)-1),"-",SUMIF($I$21:$I$672,$I259,$M$21:$M$672)/SUMIF($I$21:$I$672,$I259,$L$21:$L$672)-1)</f>
        <v>-8.6187845303867361E-2</v>
      </c>
      <c r="S259" s="46">
        <v>1810</v>
      </c>
      <c r="T259" s="46">
        <v>1839</v>
      </c>
      <c r="U259" s="46">
        <v>1875</v>
      </c>
      <c r="V259" s="46">
        <v>1942</v>
      </c>
      <c r="W259" s="46">
        <v>1894</v>
      </c>
      <c r="X259" s="46">
        <v>1930</v>
      </c>
      <c r="Y259" s="46">
        <v>1938</v>
      </c>
      <c r="Z259" s="46">
        <v>1887</v>
      </c>
      <c r="AA259" s="46">
        <v>1852</v>
      </c>
      <c r="AB259" s="46">
        <v>1811</v>
      </c>
      <c r="AC259" s="46">
        <v>1776</v>
      </c>
      <c r="AD259" s="46">
        <v>1719</v>
      </c>
      <c r="AE259" s="46">
        <v>1676</v>
      </c>
      <c r="AF259" s="46">
        <v>1651</v>
      </c>
      <c r="AG259" s="46">
        <v>1612</v>
      </c>
      <c r="AH259" s="46">
        <v>1555</v>
      </c>
      <c r="AI259" s="46">
        <v>1516</v>
      </c>
      <c r="AJ259" s="46">
        <v>1479</v>
      </c>
      <c r="AK259" s="46">
        <v>1440</v>
      </c>
      <c r="AL259" s="46">
        <v>1412</v>
      </c>
      <c r="AM259" s="46">
        <v>1392</v>
      </c>
      <c r="AN259" s="46">
        <v>1377</v>
      </c>
      <c r="AO259" s="46">
        <v>1373</v>
      </c>
      <c r="AP259" s="46">
        <v>1371</v>
      </c>
      <c r="AQ259" s="46">
        <v>1378</v>
      </c>
      <c r="AR259" s="47">
        <v>1390</v>
      </c>
      <c r="AS259" s="80">
        <f>IF(COUNTIF(B$20:B259,B259)=1,1,"-")</f>
        <v>1</v>
      </c>
      <c r="AT259" s="80">
        <f>IF(COUNTIF(J$20:J259,J259)=1,1,"-")</f>
        <v>1</v>
      </c>
      <c r="AU259" s="80" t="str">
        <f>IF(COUNTIF(K$20:K259,K259)=1,1,"-")</f>
        <v>-</v>
      </c>
      <c r="AV259" s="80">
        <f>IF(COUNTIF(I$20:I259,I259)=1,1,"-")</f>
        <v>1</v>
      </c>
      <c r="AW259" s="48" t="s">
        <v>241</v>
      </c>
      <c r="AZ259"/>
      <c r="BA259"/>
      <c r="BB259"/>
      <c r="BC259"/>
      <c r="BD259"/>
    </row>
    <row r="260" spans="1:56" ht="15.75" customHeight="1" x14ac:dyDescent="0.2">
      <c r="A260" s="93" t="s">
        <v>1798</v>
      </c>
      <c r="B260" s="95" t="s">
        <v>479</v>
      </c>
      <c r="C260" s="94" t="s">
        <v>480</v>
      </c>
      <c r="D260" s="94" t="s">
        <v>23</v>
      </c>
      <c r="E260" s="94" t="s">
        <v>23</v>
      </c>
      <c r="F260" s="94" t="s">
        <v>391</v>
      </c>
      <c r="G260" s="96" t="s">
        <v>979</v>
      </c>
      <c r="H260" s="96" t="s">
        <v>980</v>
      </c>
      <c r="I260" s="96" t="s">
        <v>23</v>
      </c>
      <c r="J260" s="96" t="s">
        <v>23</v>
      </c>
      <c r="K260" s="96" t="s">
        <v>391</v>
      </c>
      <c r="L260" s="65">
        <f>HLOOKUP(L$20,$S$18:$AW260,ROW($S260)-ROW($S$18)+1,FALSE)</f>
        <v>208</v>
      </c>
      <c r="M260" s="65">
        <f>HLOOKUP(M$20,$S$18:$AW260,ROW($S260)-ROW($S$18)+1,FALSE)</f>
        <v>159</v>
      </c>
      <c r="N260" s="66">
        <f t="shared" si="8"/>
        <v>-0.23557692307692313</v>
      </c>
      <c r="O260" s="31">
        <f>IF(ISERROR(SUMIF($B$21:$B$672,$B260,$M$21:$M$672)/SUMIF($B$21:$B$672,$B260,$L$21:$L$672)-1),"-",SUMIF($B$21:$B$672,$B260,$M$21:$M$672)/SUMIF($B$21:$B$672,$B260,$L$21:$L$672)-1)</f>
        <v>-0.14314720812182746</v>
      </c>
      <c r="P260" s="31">
        <f>IF(ISERROR(SUMIF($J$21:$J$672,$J260,$M$21:$M$672)/SUMIF($J$21:$J$672,$J260,$L$21:$L$672)-1),"-",SUMIF($J$21:$J$672,$J260,$M$21:$M$672)/SUMIF($J$21:$J$672,$J260,$L$21:$L$672)-1)</f>
        <v>1.7005501076297502E-2</v>
      </c>
      <c r="Q260" s="31">
        <f>IF(ISERROR(SUMIF($K$21:$K$672,$K260,$M$21:$M$672)/SUMIF($K$21:$K$672,$K260,$L$21:$L$672)-1),"-",SUMIF($K$21:$K$672,$K260,$M$21:$M$672)/SUMIF($K$21:$K$672,$K260,$L$21:$L$672)-1)</f>
        <v>-3.0916047319583084E-2</v>
      </c>
      <c r="R260" s="31">
        <f>IF(ISERROR(SUMIF($I$21:$I$672,$I260,$M$21:$M$672)/SUMIF($I$21:$I$672,$I260,$L$21:$L$672)-1),"-",SUMIF($I$21:$I$672,$I260,$M$21:$M$672)/SUMIF($I$21:$I$672,$I260,$L$21:$L$672)-1)</f>
        <v>1.7005501076297502E-2</v>
      </c>
      <c r="S260" s="46">
        <v>188</v>
      </c>
      <c r="T260" s="46">
        <v>193</v>
      </c>
      <c r="U260" s="46">
        <v>200</v>
      </c>
      <c r="V260" s="46">
        <v>208</v>
      </c>
      <c r="W260" s="46">
        <v>205</v>
      </c>
      <c r="X260" s="46">
        <v>208</v>
      </c>
      <c r="Y260" s="46">
        <v>198</v>
      </c>
      <c r="Z260" s="46">
        <v>186</v>
      </c>
      <c r="AA260" s="46">
        <v>174</v>
      </c>
      <c r="AB260" s="46">
        <v>164</v>
      </c>
      <c r="AC260" s="46">
        <v>159</v>
      </c>
      <c r="AD260" s="46">
        <v>161</v>
      </c>
      <c r="AE260" s="46">
        <v>163</v>
      </c>
      <c r="AF260" s="46">
        <v>164</v>
      </c>
      <c r="AG260" s="46">
        <v>163</v>
      </c>
      <c r="AH260" s="46">
        <v>165</v>
      </c>
      <c r="AI260" s="46">
        <v>166</v>
      </c>
      <c r="AJ260" s="46">
        <v>166</v>
      </c>
      <c r="AK260" s="46">
        <v>165</v>
      </c>
      <c r="AL260" s="46">
        <v>167</v>
      </c>
      <c r="AM260" s="46">
        <v>168</v>
      </c>
      <c r="AN260" s="46">
        <v>170</v>
      </c>
      <c r="AO260" s="46">
        <v>173</v>
      </c>
      <c r="AP260" s="46">
        <v>176</v>
      </c>
      <c r="AQ260" s="46">
        <v>181</v>
      </c>
      <c r="AR260" s="47">
        <v>185</v>
      </c>
      <c r="AS260" s="80" t="str">
        <f>IF(COUNTIF(B$20:B260,B260)=1,1,"-")</f>
        <v>-</v>
      </c>
      <c r="AT260" s="80" t="str">
        <f>IF(COUNTIF(J$20:J260,J260)=1,1,"-")</f>
        <v>-</v>
      </c>
      <c r="AU260" s="80" t="str">
        <f>IF(COUNTIF(K$20:K260,K260)=1,1,"-")</f>
        <v>-</v>
      </c>
      <c r="AV260" s="80" t="str">
        <f>IF(COUNTIF(I$20:I260,I260)=1,1,"-")</f>
        <v>-</v>
      </c>
      <c r="AW260" s="48" t="s">
        <v>241</v>
      </c>
      <c r="AZ260"/>
      <c r="BA260"/>
      <c r="BB260"/>
      <c r="BC260"/>
      <c r="BD260"/>
    </row>
    <row r="261" spans="1:56" ht="15.75" customHeight="1" x14ac:dyDescent="0.2">
      <c r="A261" s="93" t="s">
        <v>1798</v>
      </c>
      <c r="B261" s="95" t="s">
        <v>1970</v>
      </c>
      <c r="C261" s="94" t="s">
        <v>1971</v>
      </c>
      <c r="D261" s="94" t="s">
        <v>62</v>
      </c>
      <c r="E261" s="94" t="s">
        <v>62</v>
      </c>
      <c r="F261" s="94" t="s">
        <v>389</v>
      </c>
      <c r="G261" s="96" t="s">
        <v>981</v>
      </c>
      <c r="H261" s="96" t="s">
        <v>982</v>
      </c>
      <c r="I261" s="96" t="s">
        <v>62</v>
      </c>
      <c r="J261" s="96" t="s">
        <v>62</v>
      </c>
      <c r="K261" s="96" t="s">
        <v>389</v>
      </c>
      <c r="L261" s="65">
        <f>HLOOKUP(L$20,$S$18:$AW261,ROW($S261)-ROW($S$18)+1,FALSE)</f>
        <v>330</v>
      </c>
      <c r="M261" s="65">
        <f>HLOOKUP(M$20,$S$18:$AW261,ROW($S261)-ROW($S$18)+1,FALSE)</f>
        <v>266</v>
      </c>
      <c r="N261" s="66">
        <f t="shared" si="8"/>
        <v>-0.19393939393939397</v>
      </c>
      <c r="O261" s="31">
        <f>IF(ISERROR(SUMIF($B$21:$B$672,$B261,$M$21:$M$672)/SUMIF($B$21:$B$672,$B261,$L$21:$L$672)-1),"-",SUMIF($B$21:$B$672,$B261,$M$21:$M$672)/SUMIF($B$21:$B$672,$B261,$L$21:$L$672)-1)</f>
        <v>-4.7592067988668552E-2</v>
      </c>
      <c r="P261" s="31">
        <f>IF(ISERROR(SUMIF($J$21:$J$672,$J261,$M$21:$M$672)/SUMIF($J$21:$J$672,$J261,$L$21:$L$672)-1),"-",SUMIF($J$21:$J$672,$J261,$M$21:$M$672)/SUMIF($J$21:$J$672,$J261,$L$21:$L$672)-1)</f>
        <v>-4.8067437897946319E-2</v>
      </c>
      <c r="Q261" s="31">
        <f>IF(ISERROR(SUMIF($K$21:$K$672,$K261,$M$21:$M$672)/SUMIF($K$21:$K$672,$K261,$L$21:$L$672)-1),"-",SUMIF($K$21:$K$672,$K261,$M$21:$M$672)/SUMIF($K$21:$K$672,$K261,$L$21:$L$672)-1)</f>
        <v>-7.8231982896267982E-2</v>
      </c>
      <c r="R261" s="31">
        <f>IF(ISERROR(SUMIF($I$21:$I$672,$I261,$M$21:$M$672)/SUMIF($I$21:$I$672,$I261,$L$21:$L$672)-1),"-",SUMIF($I$21:$I$672,$I261,$M$21:$M$672)/SUMIF($I$21:$I$672,$I261,$L$21:$L$672)-1)</f>
        <v>-4.8067437897946319E-2</v>
      </c>
      <c r="S261" s="46">
        <v>434</v>
      </c>
      <c r="T261" s="46">
        <v>162</v>
      </c>
      <c r="U261" s="46">
        <v>214</v>
      </c>
      <c r="V261" s="46">
        <v>308</v>
      </c>
      <c r="W261" s="46">
        <v>321</v>
      </c>
      <c r="X261" s="46">
        <v>330</v>
      </c>
      <c r="Y261" s="46">
        <v>317</v>
      </c>
      <c r="Z261" s="46">
        <v>312</v>
      </c>
      <c r="AA261" s="46">
        <v>309</v>
      </c>
      <c r="AB261" s="46">
        <v>283</v>
      </c>
      <c r="AC261" s="46">
        <v>266</v>
      </c>
      <c r="AD261" s="46">
        <v>255</v>
      </c>
      <c r="AE261" s="46">
        <v>249</v>
      </c>
      <c r="AF261" s="46">
        <v>246</v>
      </c>
      <c r="AG261" s="46">
        <v>244</v>
      </c>
      <c r="AH261" s="46">
        <v>239</v>
      </c>
      <c r="AI261" s="46">
        <v>233</v>
      </c>
      <c r="AJ261" s="46">
        <v>226</v>
      </c>
      <c r="AK261" s="46">
        <v>221</v>
      </c>
      <c r="AL261" s="46">
        <v>217</v>
      </c>
      <c r="AM261" s="46">
        <v>216</v>
      </c>
      <c r="AN261" s="46">
        <v>219</v>
      </c>
      <c r="AO261" s="46">
        <v>219</v>
      </c>
      <c r="AP261" s="46">
        <v>220</v>
      </c>
      <c r="AQ261" s="46">
        <v>222</v>
      </c>
      <c r="AR261" s="47">
        <v>225</v>
      </c>
      <c r="AS261" s="80" t="str">
        <f>IF(COUNTIF(B$20:B261,B261)=1,1,"-")</f>
        <v>-</v>
      </c>
      <c r="AT261" s="80" t="str">
        <f>IF(COUNTIF(J$20:J261,J261)=1,1,"-")</f>
        <v>-</v>
      </c>
      <c r="AU261" s="80" t="str">
        <f>IF(COUNTIF(K$20:K261,K261)=1,1,"-")</f>
        <v>-</v>
      </c>
      <c r="AV261" s="80" t="str">
        <f>IF(COUNTIF(I$20:I261,I261)=1,1,"-")</f>
        <v>-</v>
      </c>
      <c r="AW261" s="48" t="s">
        <v>241</v>
      </c>
      <c r="AZ261"/>
      <c r="BA261"/>
      <c r="BB261"/>
      <c r="BC261"/>
      <c r="BD261"/>
    </row>
    <row r="262" spans="1:56" ht="15.75" customHeight="1" x14ac:dyDescent="0.2">
      <c r="A262" s="93" t="s">
        <v>1798</v>
      </c>
      <c r="B262" s="95" t="s">
        <v>2126</v>
      </c>
      <c r="C262" s="94" t="s">
        <v>2127</v>
      </c>
      <c r="D262" s="94" t="s">
        <v>82</v>
      </c>
      <c r="E262" s="94" t="s">
        <v>82</v>
      </c>
      <c r="F262" s="94" t="s">
        <v>384</v>
      </c>
      <c r="G262" s="96" t="s">
        <v>983</v>
      </c>
      <c r="H262" s="96" t="s">
        <v>984</v>
      </c>
      <c r="I262" s="96" t="s">
        <v>82</v>
      </c>
      <c r="J262" s="96" t="s">
        <v>82</v>
      </c>
      <c r="K262" s="96" t="s">
        <v>384</v>
      </c>
      <c r="L262" s="65">
        <f>HLOOKUP(L$20,$S$18:$AW262,ROW($S262)-ROW($S$18)+1,FALSE)</f>
        <v>284</v>
      </c>
      <c r="M262" s="65">
        <f>HLOOKUP(M$20,$S$18:$AW262,ROW($S262)-ROW($S$18)+1,FALSE)</f>
        <v>236</v>
      </c>
      <c r="N262" s="66">
        <f t="shared" si="8"/>
        <v>-0.16901408450704225</v>
      </c>
      <c r="O262" s="31">
        <f>IF(ISERROR(SUMIF($B$21:$B$672,$B262,$M$21:$M$672)/SUMIF($B$21:$B$672,$B262,$L$21:$L$672)-1),"-",SUMIF($B$21:$B$672,$B262,$M$21:$M$672)/SUMIF($B$21:$B$672,$B262,$L$21:$L$672)-1)</f>
        <v>-0.16901408450704225</v>
      </c>
      <c r="P262" s="31">
        <f>IF(ISERROR(SUMIF($J$21:$J$672,$J262,$M$21:$M$672)/SUMIF($J$21:$J$672,$J262,$L$21:$L$672)-1),"-",SUMIF($J$21:$J$672,$J262,$M$21:$M$672)/SUMIF($J$21:$J$672,$J262,$L$21:$L$672)-1)</f>
        <v>-3.3843674456083828E-2</v>
      </c>
      <c r="Q262" s="31">
        <f>IF(ISERROR(SUMIF($K$21:$K$672,$K262,$M$21:$M$672)/SUMIF($K$21:$K$672,$K262,$L$21:$L$672)-1),"-",SUMIF($K$21:$K$672,$K262,$M$21:$M$672)/SUMIF($K$21:$K$672,$K262,$L$21:$L$672)-1)</f>
        <v>-2.2365450582957913E-2</v>
      </c>
      <c r="R262" s="31">
        <f>IF(ISERROR(SUMIF($I$21:$I$672,$I262,$M$21:$M$672)/SUMIF($I$21:$I$672,$I262,$L$21:$L$672)-1),"-",SUMIF($I$21:$I$672,$I262,$M$21:$M$672)/SUMIF($I$21:$I$672,$I262,$L$21:$L$672)-1)</f>
        <v>-3.3843674456083828E-2</v>
      </c>
      <c r="S262" s="46">
        <v>274</v>
      </c>
      <c r="T262" s="46">
        <v>260</v>
      </c>
      <c r="U262" s="46">
        <v>255</v>
      </c>
      <c r="V262" s="46">
        <v>279</v>
      </c>
      <c r="W262" s="46">
        <v>295</v>
      </c>
      <c r="X262" s="46">
        <v>284</v>
      </c>
      <c r="Y262" s="46">
        <v>274</v>
      </c>
      <c r="Z262" s="46">
        <v>267</v>
      </c>
      <c r="AA262" s="46">
        <v>260</v>
      </c>
      <c r="AB262" s="46">
        <v>245</v>
      </c>
      <c r="AC262" s="46">
        <v>236</v>
      </c>
      <c r="AD262" s="46">
        <v>231</v>
      </c>
      <c r="AE262" s="46">
        <v>227</v>
      </c>
      <c r="AF262" s="46">
        <v>222</v>
      </c>
      <c r="AG262" s="46">
        <v>220</v>
      </c>
      <c r="AH262" s="46">
        <v>216</v>
      </c>
      <c r="AI262" s="46">
        <v>210</v>
      </c>
      <c r="AJ262" s="46">
        <v>208</v>
      </c>
      <c r="AK262" s="46">
        <v>205</v>
      </c>
      <c r="AL262" s="46">
        <v>202</v>
      </c>
      <c r="AM262" s="46">
        <v>201</v>
      </c>
      <c r="AN262" s="46">
        <v>202</v>
      </c>
      <c r="AO262" s="46">
        <v>207</v>
      </c>
      <c r="AP262" s="46">
        <v>211</v>
      </c>
      <c r="AQ262" s="46">
        <v>213</v>
      </c>
      <c r="AR262" s="47">
        <v>217</v>
      </c>
      <c r="AS262" s="80">
        <f>IF(COUNTIF(B$20:B262,B262)=1,1,"-")</f>
        <v>1</v>
      </c>
      <c r="AT262" s="80" t="str">
        <f>IF(COUNTIF(J$20:J262,J262)=1,1,"-")</f>
        <v>-</v>
      </c>
      <c r="AU262" s="80" t="str">
        <f>IF(COUNTIF(K$20:K262,K262)=1,1,"-")</f>
        <v>-</v>
      </c>
      <c r="AV262" s="80" t="str">
        <f>IF(COUNTIF(I$20:I262,I262)=1,1,"-")</f>
        <v>-</v>
      </c>
      <c r="AW262" s="48" t="s">
        <v>241</v>
      </c>
      <c r="AZ262"/>
      <c r="BA262"/>
      <c r="BB262"/>
      <c r="BC262"/>
      <c r="BD262"/>
    </row>
    <row r="263" spans="1:56" ht="15.75" customHeight="1" x14ac:dyDescent="0.2">
      <c r="A263" s="93" t="s">
        <v>1798</v>
      </c>
      <c r="B263" s="95" t="s">
        <v>2128</v>
      </c>
      <c r="C263" s="94" t="s">
        <v>2129</v>
      </c>
      <c r="D263" s="94" t="s">
        <v>106</v>
      </c>
      <c r="E263" s="94" t="s">
        <v>106</v>
      </c>
      <c r="F263" s="94" t="s">
        <v>384</v>
      </c>
      <c r="G263" s="96" t="s">
        <v>985</v>
      </c>
      <c r="H263" s="96" t="s">
        <v>986</v>
      </c>
      <c r="I263" s="96" t="s">
        <v>106</v>
      </c>
      <c r="J263" s="96" t="s">
        <v>106</v>
      </c>
      <c r="K263" s="96" t="s">
        <v>384</v>
      </c>
      <c r="L263" s="65">
        <f>HLOOKUP(L$20,$S$18:$AW263,ROW($S263)-ROW($S$18)+1,FALSE)</f>
        <v>2387</v>
      </c>
      <c r="M263" s="65">
        <f>HLOOKUP(M$20,$S$18:$AW263,ROW($S263)-ROW($S$18)+1,FALSE)</f>
        <v>2286</v>
      </c>
      <c r="N263" s="66">
        <f t="shared" si="8"/>
        <v>-4.2312526183493904E-2</v>
      </c>
      <c r="O263" s="31">
        <f>IF(ISERROR(SUMIF($B$21:$B$672,$B263,$M$21:$M$672)/SUMIF($B$21:$B$672,$B263,$L$21:$L$672)-1),"-",SUMIF($B$21:$B$672,$B263,$M$21:$M$672)/SUMIF($B$21:$B$672,$B263,$L$21:$L$672)-1)</f>
        <v>-4.2312526183493904E-2</v>
      </c>
      <c r="P263" s="31">
        <f>IF(ISERROR(SUMIF($J$21:$J$672,$J263,$M$21:$M$672)/SUMIF($J$21:$J$672,$J263,$L$21:$L$672)-1),"-",SUMIF($J$21:$J$672,$J263,$M$21:$M$672)/SUMIF($J$21:$J$672,$J263,$L$21:$L$672)-1)</f>
        <v>-9.3316677076827004E-2</v>
      </c>
      <c r="Q263" s="31">
        <f>IF(ISERROR(SUMIF($K$21:$K$672,$K263,$M$21:$M$672)/SUMIF($K$21:$K$672,$K263,$L$21:$L$672)-1),"-",SUMIF($K$21:$K$672,$K263,$M$21:$M$672)/SUMIF($K$21:$K$672,$K263,$L$21:$L$672)-1)</f>
        <v>-2.2365450582957913E-2</v>
      </c>
      <c r="R263" s="31">
        <f>IF(ISERROR(SUMIF($I$21:$I$672,$I263,$M$21:$M$672)/SUMIF($I$21:$I$672,$I263,$L$21:$L$672)-1),"-",SUMIF($I$21:$I$672,$I263,$M$21:$M$672)/SUMIF($I$21:$I$672,$I263,$L$21:$L$672)-1)</f>
        <v>-9.3316677076827004E-2</v>
      </c>
      <c r="S263" s="46">
        <v>2720</v>
      </c>
      <c r="T263" s="46">
        <v>2749</v>
      </c>
      <c r="U263" s="46">
        <v>2642</v>
      </c>
      <c r="V263" s="46">
        <v>2479</v>
      </c>
      <c r="W263" s="46">
        <v>2348</v>
      </c>
      <c r="X263" s="46">
        <v>2387</v>
      </c>
      <c r="Y263" s="46">
        <v>2400</v>
      </c>
      <c r="Z263" s="46">
        <v>2384</v>
      </c>
      <c r="AA263" s="46">
        <v>2390</v>
      </c>
      <c r="AB263" s="46">
        <v>2338</v>
      </c>
      <c r="AC263" s="46">
        <v>2286</v>
      </c>
      <c r="AD263" s="46">
        <v>2232</v>
      </c>
      <c r="AE263" s="46">
        <v>2218</v>
      </c>
      <c r="AF263" s="46">
        <v>2216</v>
      </c>
      <c r="AG263" s="46">
        <v>2182</v>
      </c>
      <c r="AH263" s="46">
        <v>2133</v>
      </c>
      <c r="AI263" s="46">
        <v>2093</v>
      </c>
      <c r="AJ263" s="46">
        <v>2050</v>
      </c>
      <c r="AK263" s="46">
        <v>2024</v>
      </c>
      <c r="AL263" s="46">
        <v>2023</v>
      </c>
      <c r="AM263" s="46">
        <v>2039</v>
      </c>
      <c r="AN263" s="46">
        <v>2050</v>
      </c>
      <c r="AO263" s="46">
        <v>2062</v>
      </c>
      <c r="AP263" s="46">
        <v>2078</v>
      </c>
      <c r="AQ263" s="46">
        <v>2090</v>
      </c>
      <c r="AR263" s="47">
        <v>2092</v>
      </c>
      <c r="AS263" s="80">
        <f>IF(COUNTIF(B$20:B263,B263)=1,1,"-")</f>
        <v>1</v>
      </c>
      <c r="AT263" s="80" t="str">
        <f>IF(COUNTIF(J$20:J263,J263)=1,1,"-")</f>
        <v>-</v>
      </c>
      <c r="AU263" s="80" t="str">
        <f>IF(COUNTIF(K$20:K263,K263)=1,1,"-")</f>
        <v>-</v>
      </c>
      <c r="AV263" s="80" t="str">
        <f>IF(COUNTIF(I$20:I263,I263)=1,1,"-")</f>
        <v>-</v>
      </c>
      <c r="AW263" s="48" t="s">
        <v>241</v>
      </c>
      <c r="AZ263"/>
      <c r="BA263"/>
      <c r="BB263"/>
      <c r="BC263"/>
      <c r="BD263"/>
    </row>
    <row r="264" spans="1:56" ht="15.75" customHeight="1" x14ac:dyDescent="0.2">
      <c r="A264" s="93" t="s">
        <v>1798</v>
      </c>
      <c r="B264" s="95" t="s">
        <v>479</v>
      </c>
      <c r="C264" s="94" t="s">
        <v>480</v>
      </c>
      <c r="D264" s="94" t="s">
        <v>23</v>
      </c>
      <c r="E264" s="94" t="s">
        <v>23</v>
      </c>
      <c r="F264" s="94" t="s">
        <v>391</v>
      </c>
      <c r="G264" s="96" t="s">
        <v>987</v>
      </c>
      <c r="H264" s="96" t="s">
        <v>988</v>
      </c>
      <c r="I264" s="96" t="s">
        <v>23</v>
      </c>
      <c r="J264" s="96" t="s">
        <v>23</v>
      </c>
      <c r="K264" s="96" t="s">
        <v>391</v>
      </c>
      <c r="L264" s="65">
        <f>HLOOKUP(L$20,$S$18:$AW264,ROW($S264)-ROW($S$18)+1,FALSE)</f>
        <v>217</v>
      </c>
      <c r="M264" s="65">
        <f>HLOOKUP(M$20,$S$18:$AW264,ROW($S264)-ROW($S$18)+1,FALSE)</f>
        <v>199</v>
      </c>
      <c r="N264" s="66">
        <f t="shared" si="8"/>
        <v>-8.2949308755760343E-2</v>
      </c>
      <c r="O264" s="31">
        <f>IF(ISERROR(SUMIF($B$21:$B$672,$B264,$M$21:$M$672)/SUMIF($B$21:$B$672,$B264,$L$21:$L$672)-1),"-",SUMIF($B$21:$B$672,$B264,$M$21:$M$672)/SUMIF($B$21:$B$672,$B264,$L$21:$L$672)-1)</f>
        <v>-0.14314720812182746</v>
      </c>
      <c r="P264" s="31">
        <f>IF(ISERROR(SUMIF($J$21:$J$672,$J264,$M$21:$M$672)/SUMIF($J$21:$J$672,$J264,$L$21:$L$672)-1),"-",SUMIF($J$21:$J$672,$J264,$M$21:$M$672)/SUMIF($J$21:$J$672,$J264,$L$21:$L$672)-1)</f>
        <v>1.7005501076297502E-2</v>
      </c>
      <c r="Q264" s="31">
        <f>IF(ISERROR(SUMIF($K$21:$K$672,$K264,$M$21:$M$672)/SUMIF($K$21:$K$672,$K264,$L$21:$L$672)-1),"-",SUMIF($K$21:$K$672,$K264,$M$21:$M$672)/SUMIF($K$21:$K$672,$K264,$L$21:$L$672)-1)</f>
        <v>-3.0916047319583084E-2</v>
      </c>
      <c r="R264" s="31">
        <f>IF(ISERROR(SUMIF($I$21:$I$672,$I264,$M$21:$M$672)/SUMIF($I$21:$I$672,$I264,$L$21:$L$672)-1),"-",SUMIF($I$21:$I$672,$I264,$M$21:$M$672)/SUMIF($I$21:$I$672,$I264,$L$21:$L$672)-1)</f>
        <v>1.7005501076297502E-2</v>
      </c>
      <c r="S264" s="46">
        <v>208</v>
      </c>
      <c r="T264" s="46">
        <v>204</v>
      </c>
      <c r="U264" s="46">
        <v>207</v>
      </c>
      <c r="V264" s="46">
        <v>212</v>
      </c>
      <c r="W264" s="46">
        <v>214</v>
      </c>
      <c r="X264" s="46">
        <v>217</v>
      </c>
      <c r="Y264" s="46">
        <v>209</v>
      </c>
      <c r="Z264" s="46">
        <v>205</v>
      </c>
      <c r="AA264" s="46">
        <v>205</v>
      </c>
      <c r="AB264" s="46">
        <v>201</v>
      </c>
      <c r="AC264" s="46">
        <v>199</v>
      </c>
      <c r="AD264" s="46">
        <v>199</v>
      </c>
      <c r="AE264" s="46">
        <v>198</v>
      </c>
      <c r="AF264" s="46">
        <v>198</v>
      </c>
      <c r="AG264" s="46">
        <v>199</v>
      </c>
      <c r="AH264" s="46">
        <v>202</v>
      </c>
      <c r="AI264" s="46">
        <v>205</v>
      </c>
      <c r="AJ264" s="46">
        <v>206</v>
      </c>
      <c r="AK264" s="46">
        <v>208</v>
      </c>
      <c r="AL264" s="46">
        <v>210</v>
      </c>
      <c r="AM264" s="46">
        <v>212</v>
      </c>
      <c r="AN264" s="46">
        <v>215</v>
      </c>
      <c r="AO264" s="46">
        <v>218</v>
      </c>
      <c r="AP264" s="46">
        <v>223</v>
      </c>
      <c r="AQ264" s="46">
        <v>226</v>
      </c>
      <c r="AR264" s="47">
        <v>229</v>
      </c>
      <c r="AS264" s="80" t="str">
        <f>IF(COUNTIF(B$20:B264,B264)=1,1,"-")</f>
        <v>-</v>
      </c>
      <c r="AT264" s="80" t="str">
        <f>IF(COUNTIF(J$20:J264,J264)=1,1,"-")</f>
        <v>-</v>
      </c>
      <c r="AU264" s="80" t="str">
        <f>IF(COUNTIF(K$20:K264,K264)=1,1,"-")</f>
        <v>-</v>
      </c>
      <c r="AV264" s="80" t="str">
        <f>IF(COUNTIF(I$20:I264,I264)=1,1,"-")</f>
        <v>-</v>
      </c>
      <c r="AW264" s="48" t="s">
        <v>241</v>
      </c>
      <c r="AZ264"/>
      <c r="BA264"/>
      <c r="BB264"/>
      <c r="BC264"/>
      <c r="BD264"/>
    </row>
    <row r="265" spans="1:56" ht="15.75" customHeight="1" x14ac:dyDescent="0.2">
      <c r="A265" s="93" t="s">
        <v>1798</v>
      </c>
      <c r="B265" s="95" t="s">
        <v>2130</v>
      </c>
      <c r="C265" s="94" t="s">
        <v>2131</v>
      </c>
      <c r="D265" s="94" t="s">
        <v>63</v>
      </c>
      <c r="E265" s="94" t="s">
        <v>63</v>
      </c>
      <c r="F265" s="94" t="s">
        <v>389</v>
      </c>
      <c r="G265" s="96" t="s">
        <v>989</v>
      </c>
      <c r="H265" s="96" t="s">
        <v>990</v>
      </c>
      <c r="I265" s="96" t="s">
        <v>63</v>
      </c>
      <c r="J265" s="96" t="s">
        <v>63</v>
      </c>
      <c r="K265" s="96" t="s">
        <v>389</v>
      </c>
      <c r="L265" s="65">
        <f>HLOOKUP(L$20,$S$18:$AW265,ROW($S265)-ROW($S$18)+1,FALSE)</f>
        <v>2667</v>
      </c>
      <c r="M265" s="65">
        <f>HLOOKUP(M$20,$S$18:$AW265,ROW($S265)-ROW($S$18)+1,FALSE)</f>
        <v>2273</v>
      </c>
      <c r="N265" s="66">
        <f t="shared" si="8"/>
        <v>-0.14773153355830526</v>
      </c>
      <c r="O265" s="31">
        <f>IF(ISERROR(SUMIF($B$21:$B$672,$B265,$M$21:$M$672)/SUMIF($B$21:$B$672,$B265,$L$21:$L$672)-1),"-",SUMIF($B$21:$B$672,$B265,$M$21:$M$672)/SUMIF($B$21:$B$672,$B265,$L$21:$L$672)-1)</f>
        <v>-0.14773153355830526</v>
      </c>
      <c r="P265" s="31">
        <f>IF(ISERROR(SUMIF($J$21:$J$672,$J265,$M$21:$M$672)/SUMIF($J$21:$J$672,$J265,$L$21:$L$672)-1),"-",SUMIF($J$21:$J$672,$J265,$M$21:$M$672)/SUMIF($J$21:$J$672,$J265,$L$21:$L$672)-1)</f>
        <v>-0.11321007502679525</v>
      </c>
      <c r="Q265" s="31">
        <f>IF(ISERROR(SUMIF($K$21:$K$672,$K265,$M$21:$M$672)/SUMIF($K$21:$K$672,$K265,$L$21:$L$672)-1),"-",SUMIF($K$21:$K$672,$K265,$M$21:$M$672)/SUMIF($K$21:$K$672,$K265,$L$21:$L$672)-1)</f>
        <v>-7.8231982896267982E-2</v>
      </c>
      <c r="R265" s="31">
        <f>IF(ISERROR(SUMIF($I$21:$I$672,$I265,$M$21:$M$672)/SUMIF($I$21:$I$672,$I265,$L$21:$L$672)-1),"-",SUMIF($I$21:$I$672,$I265,$M$21:$M$672)/SUMIF($I$21:$I$672,$I265,$L$21:$L$672)-1)</f>
        <v>-0.11504965622612684</v>
      </c>
      <c r="S265" s="46">
        <v>2641</v>
      </c>
      <c r="T265" s="46">
        <v>2675</v>
      </c>
      <c r="U265" s="46">
        <v>2672</v>
      </c>
      <c r="V265" s="46">
        <v>2711</v>
      </c>
      <c r="W265" s="46">
        <v>2742</v>
      </c>
      <c r="X265" s="46">
        <v>2667</v>
      </c>
      <c r="Y265" s="46">
        <v>2575</v>
      </c>
      <c r="Z265" s="46">
        <v>2473</v>
      </c>
      <c r="AA265" s="46">
        <v>2375</v>
      </c>
      <c r="AB265" s="46">
        <v>2287</v>
      </c>
      <c r="AC265" s="46">
        <v>2273</v>
      </c>
      <c r="AD265" s="46">
        <v>2277</v>
      </c>
      <c r="AE265" s="46">
        <v>2257</v>
      </c>
      <c r="AF265" s="46">
        <v>2250</v>
      </c>
      <c r="AG265" s="46">
        <v>2255</v>
      </c>
      <c r="AH265" s="46">
        <v>2229</v>
      </c>
      <c r="AI265" s="46">
        <v>2199</v>
      </c>
      <c r="AJ265" s="46">
        <v>2179</v>
      </c>
      <c r="AK265" s="46">
        <v>2161</v>
      </c>
      <c r="AL265" s="46">
        <v>2145</v>
      </c>
      <c r="AM265" s="46">
        <v>2147</v>
      </c>
      <c r="AN265" s="46">
        <v>2171</v>
      </c>
      <c r="AO265" s="46">
        <v>2195</v>
      </c>
      <c r="AP265" s="46">
        <v>2212</v>
      </c>
      <c r="AQ265" s="46">
        <v>2233</v>
      </c>
      <c r="AR265" s="47">
        <v>2254</v>
      </c>
      <c r="AS265" s="80">
        <f>IF(COUNTIF(B$20:B265,B265)=1,1,"-")</f>
        <v>1</v>
      </c>
      <c r="AT265" s="80" t="str">
        <f>IF(COUNTIF(J$20:J265,J265)=1,1,"-")</f>
        <v>-</v>
      </c>
      <c r="AU265" s="80" t="str">
        <f>IF(COUNTIF(K$20:K265,K265)=1,1,"-")</f>
        <v>-</v>
      </c>
      <c r="AV265" s="80" t="str">
        <f>IF(COUNTIF(I$20:I265,I265)=1,1,"-")</f>
        <v>-</v>
      </c>
      <c r="AW265" s="48" t="s">
        <v>241</v>
      </c>
      <c r="AZ265"/>
      <c r="BA265"/>
      <c r="BB265"/>
      <c r="BC265"/>
      <c r="BD265"/>
    </row>
    <row r="266" spans="1:56" ht="15.75" customHeight="1" x14ac:dyDescent="0.2">
      <c r="A266" s="93" t="s">
        <v>1798</v>
      </c>
      <c r="B266" s="95" t="s">
        <v>2132</v>
      </c>
      <c r="C266" s="94" t="s">
        <v>2133</v>
      </c>
      <c r="D266" s="94" t="s">
        <v>114</v>
      </c>
      <c r="E266" s="94" t="s">
        <v>485</v>
      </c>
      <c r="F266" s="94" t="s">
        <v>391</v>
      </c>
      <c r="G266" s="96" t="s">
        <v>991</v>
      </c>
      <c r="H266" s="96" t="s">
        <v>992</v>
      </c>
      <c r="I266" s="96" t="s">
        <v>38</v>
      </c>
      <c r="J266" s="96" t="s">
        <v>38</v>
      </c>
      <c r="K266" s="96" t="s">
        <v>391</v>
      </c>
      <c r="L266" s="65">
        <f>HLOOKUP(L$20,$S$18:$AW266,ROW($S266)-ROW($S$18)+1,FALSE)</f>
        <v>310</v>
      </c>
      <c r="M266" s="65">
        <f>HLOOKUP(M$20,$S$18:$AW266,ROW($S266)-ROW($S$18)+1,FALSE)</f>
        <v>305</v>
      </c>
      <c r="N266" s="66">
        <f t="shared" si="8"/>
        <v>-1.6129032258064502E-2</v>
      </c>
      <c r="O266" s="31">
        <f>IF(ISERROR(SUMIF($B$21:$B$672,$B266,$M$21:$M$672)/SUMIF($B$21:$B$672,$B266,$L$21:$L$672)-1),"-",SUMIF($B$21:$B$672,$B266,$M$21:$M$672)/SUMIF($B$21:$B$672,$B266,$L$21:$L$672)-1)</f>
        <v>-2.2191207257501788E-2</v>
      </c>
      <c r="P266" s="31">
        <f>IF(ISERROR(SUMIF($J$21:$J$672,$J266,$M$21:$M$672)/SUMIF($J$21:$J$672,$J266,$L$21:$L$672)-1),"-",SUMIF($J$21:$J$672,$J266,$M$21:$M$672)/SUMIF($J$21:$J$672,$J266,$L$21:$L$672)-1)</f>
        <v>2.1293585307426977E-3</v>
      </c>
      <c r="Q266" s="31">
        <f>IF(ISERROR(SUMIF($K$21:$K$672,$K266,$M$21:$M$672)/SUMIF($K$21:$K$672,$K266,$L$21:$L$672)-1),"-",SUMIF($K$21:$K$672,$K266,$M$21:$M$672)/SUMIF($K$21:$K$672,$K266,$L$21:$L$672)-1)</f>
        <v>-3.0916047319583084E-2</v>
      </c>
      <c r="R266" s="31">
        <f>IF(ISERROR(SUMIF($I$21:$I$672,$I266,$M$21:$M$672)/SUMIF($I$21:$I$672,$I266,$L$21:$L$672)-1),"-",SUMIF($I$21:$I$672,$I266,$M$21:$M$672)/SUMIF($I$21:$I$672,$I266,$L$21:$L$672)-1)</f>
        <v>2.1293585307426977E-3</v>
      </c>
      <c r="S266" s="46">
        <v>204</v>
      </c>
      <c r="T266" s="46">
        <v>237</v>
      </c>
      <c r="U266" s="46">
        <v>266</v>
      </c>
      <c r="V266" s="46">
        <v>286</v>
      </c>
      <c r="W266" s="46">
        <v>289</v>
      </c>
      <c r="X266" s="46">
        <v>310</v>
      </c>
      <c r="Y266" s="46">
        <v>324</v>
      </c>
      <c r="Z266" s="46">
        <v>324</v>
      </c>
      <c r="AA266" s="46">
        <v>316</v>
      </c>
      <c r="AB266" s="46">
        <v>310</v>
      </c>
      <c r="AC266" s="46">
        <v>305</v>
      </c>
      <c r="AD266" s="46">
        <v>290</v>
      </c>
      <c r="AE266" s="46">
        <v>278</v>
      </c>
      <c r="AF266" s="46">
        <v>270</v>
      </c>
      <c r="AG266" s="46">
        <v>264</v>
      </c>
      <c r="AH266" s="46">
        <v>259</v>
      </c>
      <c r="AI266" s="46">
        <v>256</v>
      </c>
      <c r="AJ266" s="46">
        <v>250</v>
      </c>
      <c r="AK266" s="46">
        <v>246</v>
      </c>
      <c r="AL266" s="46">
        <v>245</v>
      </c>
      <c r="AM266" s="46">
        <v>245</v>
      </c>
      <c r="AN266" s="46">
        <v>247</v>
      </c>
      <c r="AO266" s="46">
        <v>249</v>
      </c>
      <c r="AP266" s="46">
        <v>252</v>
      </c>
      <c r="AQ266" s="46">
        <v>256</v>
      </c>
      <c r="AR266" s="47">
        <v>258</v>
      </c>
      <c r="AS266" s="80">
        <f>IF(COUNTIF(B$20:B266,B266)=1,1,"-")</f>
        <v>1</v>
      </c>
      <c r="AT266" s="80" t="str">
        <f>IF(COUNTIF(J$20:J266,J266)=1,1,"-")</f>
        <v>-</v>
      </c>
      <c r="AU266" s="80" t="str">
        <f>IF(COUNTIF(K$20:K266,K266)=1,1,"-")</f>
        <v>-</v>
      </c>
      <c r="AV266" s="80" t="str">
        <f>IF(COUNTIF(I$20:I266,I266)=1,1,"-")</f>
        <v>-</v>
      </c>
      <c r="AW266" s="48" t="s">
        <v>241</v>
      </c>
      <c r="AZ266"/>
      <c r="BA266"/>
      <c r="BB266"/>
      <c r="BC266"/>
      <c r="BD266"/>
    </row>
    <row r="267" spans="1:56" ht="15.75" customHeight="1" x14ac:dyDescent="0.2">
      <c r="A267" s="93" t="s">
        <v>1798</v>
      </c>
      <c r="B267" s="95" t="s">
        <v>2134</v>
      </c>
      <c r="C267" s="94" t="s">
        <v>2135</v>
      </c>
      <c r="D267" s="94" t="s">
        <v>304</v>
      </c>
      <c r="E267" s="94" t="s">
        <v>87</v>
      </c>
      <c r="F267" s="94" t="s">
        <v>395</v>
      </c>
      <c r="G267" s="96" t="s">
        <v>993</v>
      </c>
      <c r="H267" s="96" t="s">
        <v>994</v>
      </c>
      <c r="I267" s="96" t="s">
        <v>304</v>
      </c>
      <c r="J267" s="96" t="s">
        <v>87</v>
      </c>
      <c r="K267" s="96" t="s">
        <v>395</v>
      </c>
      <c r="L267" s="65">
        <f>HLOOKUP(L$20,$S$18:$AW267,ROW($S267)-ROW($S$18)+1,FALSE)</f>
        <v>1337</v>
      </c>
      <c r="M267" s="65">
        <f>HLOOKUP(M$20,$S$18:$AW267,ROW($S267)-ROW($S$18)+1,FALSE)</f>
        <v>1239</v>
      </c>
      <c r="N267" s="66">
        <f t="shared" si="8"/>
        <v>-7.3298429319371694E-2</v>
      </c>
      <c r="O267" s="31">
        <f>IF(ISERROR(SUMIF($B$21:$B$672,$B267,$M$21:$M$672)/SUMIF($B$21:$B$672,$B267,$L$21:$L$672)-1),"-",SUMIF($B$21:$B$672,$B267,$M$21:$M$672)/SUMIF($B$21:$B$672,$B267,$L$21:$L$672)-1)</f>
        <v>-4.4746103569632933E-2</v>
      </c>
      <c r="P267" s="31">
        <f>IF(ISERROR(SUMIF($J$21:$J$672,$J267,$M$21:$M$672)/SUMIF($J$21:$J$672,$J267,$L$21:$L$672)-1),"-",SUMIF($J$21:$J$672,$J267,$M$21:$M$672)/SUMIF($J$21:$J$672,$J267,$L$21:$L$672)-1)</f>
        <v>1.4719848053181384E-2</v>
      </c>
      <c r="Q267" s="31">
        <f>IF(ISERROR(SUMIF($K$21:$K$672,$K267,$M$21:$M$672)/SUMIF($K$21:$K$672,$K267,$L$21:$L$672)-1),"-",SUMIF($K$21:$K$672,$K267,$M$21:$M$672)/SUMIF($K$21:$K$672,$K267,$L$21:$L$672)-1)</f>
        <v>-1.9312825455785054E-2</v>
      </c>
      <c r="R267" s="31">
        <f>IF(ISERROR(SUMIF($I$21:$I$672,$I267,$M$21:$M$672)/SUMIF($I$21:$I$672,$I267,$L$21:$L$672)-1),"-",SUMIF($I$21:$I$672,$I267,$M$21:$M$672)/SUMIF($I$21:$I$672,$I267,$L$21:$L$672)-1)</f>
        <v>-6.1522945032778664E-2</v>
      </c>
      <c r="S267" s="46">
        <v>1405</v>
      </c>
      <c r="T267" s="46">
        <v>1403</v>
      </c>
      <c r="U267" s="46">
        <v>1401</v>
      </c>
      <c r="V267" s="46">
        <v>1399</v>
      </c>
      <c r="W267" s="46">
        <v>1363</v>
      </c>
      <c r="X267" s="46">
        <v>1337</v>
      </c>
      <c r="Y267" s="46">
        <v>1276</v>
      </c>
      <c r="Z267" s="46">
        <v>1245</v>
      </c>
      <c r="AA267" s="46">
        <v>1228</v>
      </c>
      <c r="AB267" s="46">
        <v>1210</v>
      </c>
      <c r="AC267" s="46">
        <v>1239</v>
      </c>
      <c r="AD267" s="46">
        <v>1281</v>
      </c>
      <c r="AE267" s="46">
        <v>1312</v>
      </c>
      <c r="AF267" s="46">
        <v>1318</v>
      </c>
      <c r="AG267" s="46">
        <v>1308</v>
      </c>
      <c r="AH267" s="46">
        <v>1294</v>
      </c>
      <c r="AI267" s="46">
        <v>1286</v>
      </c>
      <c r="AJ267" s="46">
        <v>1259</v>
      </c>
      <c r="AK267" s="46">
        <v>1240</v>
      </c>
      <c r="AL267" s="46">
        <v>1232</v>
      </c>
      <c r="AM267" s="46">
        <v>1221</v>
      </c>
      <c r="AN267" s="46">
        <v>1225</v>
      </c>
      <c r="AO267" s="46">
        <v>1235</v>
      </c>
      <c r="AP267" s="46">
        <v>1244</v>
      </c>
      <c r="AQ267" s="46">
        <v>1259</v>
      </c>
      <c r="AR267" s="47">
        <v>1266</v>
      </c>
      <c r="AS267" s="80">
        <f>IF(COUNTIF(B$20:B267,B267)=1,1,"-")</f>
        <v>1</v>
      </c>
      <c r="AT267" s="80" t="str">
        <f>IF(COUNTIF(J$20:J267,J267)=1,1,"-")</f>
        <v>-</v>
      </c>
      <c r="AU267" s="80" t="str">
        <f>IF(COUNTIF(K$20:K267,K267)=1,1,"-")</f>
        <v>-</v>
      </c>
      <c r="AV267" s="80">
        <f>IF(COUNTIF(I$20:I267,I267)=1,1,"-")</f>
        <v>1</v>
      </c>
      <c r="AW267" s="48" t="s">
        <v>241</v>
      </c>
      <c r="AZ267"/>
      <c r="BA267"/>
      <c r="BB267"/>
      <c r="BC267"/>
      <c r="BD267"/>
    </row>
    <row r="268" spans="1:56" ht="15.75" customHeight="1" x14ac:dyDescent="0.2">
      <c r="A268" s="93" t="s">
        <v>1798</v>
      </c>
      <c r="B268" s="95" t="s">
        <v>1968</v>
      </c>
      <c r="C268" s="94" t="s">
        <v>1969</v>
      </c>
      <c r="D268" s="94" t="s">
        <v>124</v>
      </c>
      <c r="E268" s="94" t="s">
        <v>124</v>
      </c>
      <c r="F268" s="94" t="s">
        <v>393</v>
      </c>
      <c r="G268" s="96" t="s">
        <v>995</v>
      </c>
      <c r="H268" s="96" t="s">
        <v>996</v>
      </c>
      <c r="I268" s="96" t="s">
        <v>124</v>
      </c>
      <c r="J268" s="96" t="s">
        <v>124</v>
      </c>
      <c r="K268" s="96" t="s">
        <v>393</v>
      </c>
      <c r="L268" s="65">
        <f>HLOOKUP(L$20,$S$18:$AW268,ROW($S268)-ROW($S$18)+1,FALSE)</f>
        <v>751</v>
      </c>
      <c r="M268" s="65">
        <f>HLOOKUP(M$20,$S$18:$AW268,ROW($S268)-ROW($S$18)+1,FALSE)</f>
        <v>656</v>
      </c>
      <c r="N268" s="66">
        <f t="shared" si="8"/>
        <v>-0.12649800266311584</v>
      </c>
      <c r="O268" s="31">
        <f>IF(ISERROR(SUMIF($B$21:$B$672,$B268,$M$21:$M$672)/SUMIF($B$21:$B$672,$B268,$L$21:$L$672)-1),"-",SUMIF($B$21:$B$672,$B268,$M$21:$M$672)/SUMIF($B$21:$B$672,$B268,$L$21:$L$672)-1)</f>
        <v>-8.4564860426929345E-2</v>
      </c>
      <c r="P268" s="31">
        <f>IF(ISERROR(SUMIF($J$21:$J$672,$J268,$M$21:$M$672)/SUMIF($J$21:$J$672,$J268,$L$21:$L$672)-1),"-",SUMIF($J$21:$J$672,$J268,$M$21:$M$672)/SUMIF($J$21:$J$672,$J268,$L$21:$L$672)-1)</f>
        <v>-9.658434051497633E-2</v>
      </c>
      <c r="Q268" s="31">
        <f>IF(ISERROR(SUMIF($K$21:$K$672,$K268,$M$21:$M$672)/SUMIF($K$21:$K$672,$K268,$L$21:$L$672)-1),"-",SUMIF($K$21:$K$672,$K268,$M$21:$M$672)/SUMIF($K$21:$K$672,$K268,$L$21:$L$672)-1)</f>
        <v>-9.0499240698557304E-2</v>
      </c>
      <c r="R268" s="31">
        <f>IF(ISERROR(SUMIF($I$21:$I$672,$I268,$M$21:$M$672)/SUMIF($I$21:$I$672,$I268,$L$21:$L$672)-1),"-",SUMIF($I$21:$I$672,$I268,$M$21:$M$672)/SUMIF($I$21:$I$672,$I268,$L$21:$L$672)-1)</f>
        <v>-9.658434051497633E-2</v>
      </c>
      <c r="S268" s="46">
        <v>844</v>
      </c>
      <c r="T268" s="46">
        <v>802</v>
      </c>
      <c r="U268" s="46">
        <v>805</v>
      </c>
      <c r="V268" s="46">
        <v>840</v>
      </c>
      <c r="W268" s="46">
        <v>874</v>
      </c>
      <c r="X268" s="46">
        <v>751</v>
      </c>
      <c r="Y268" s="46">
        <v>650</v>
      </c>
      <c r="Z268" s="46">
        <v>619</v>
      </c>
      <c r="AA268" s="46">
        <v>623</v>
      </c>
      <c r="AB268" s="46">
        <v>645</v>
      </c>
      <c r="AC268" s="46">
        <v>656</v>
      </c>
      <c r="AD268" s="46">
        <v>664</v>
      </c>
      <c r="AE268" s="46">
        <v>661</v>
      </c>
      <c r="AF268" s="46">
        <v>659</v>
      </c>
      <c r="AG268" s="46">
        <v>658</v>
      </c>
      <c r="AH268" s="46">
        <v>651</v>
      </c>
      <c r="AI268" s="46">
        <v>642</v>
      </c>
      <c r="AJ268" s="46">
        <v>631</v>
      </c>
      <c r="AK268" s="46">
        <v>623</v>
      </c>
      <c r="AL268" s="46">
        <v>619</v>
      </c>
      <c r="AM268" s="46">
        <v>620</v>
      </c>
      <c r="AN268" s="46">
        <v>621</v>
      </c>
      <c r="AO268" s="46">
        <v>626</v>
      </c>
      <c r="AP268" s="46">
        <v>630</v>
      </c>
      <c r="AQ268" s="46">
        <v>638</v>
      </c>
      <c r="AR268" s="47">
        <v>642</v>
      </c>
      <c r="AS268" s="80" t="str">
        <f>IF(COUNTIF(B$20:B268,B268)=1,1,"-")</f>
        <v>-</v>
      </c>
      <c r="AT268" s="80" t="str">
        <f>IF(COUNTIF(J$20:J268,J268)=1,1,"-")</f>
        <v>-</v>
      </c>
      <c r="AU268" s="80" t="str">
        <f>IF(COUNTIF(K$20:K268,K268)=1,1,"-")</f>
        <v>-</v>
      </c>
      <c r="AV268" s="80" t="str">
        <f>IF(COUNTIF(I$20:I268,I268)=1,1,"-")</f>
        <v>-</v>
      </c>
      <c r="AW268" s="48" t="s">
        <v>241</v>
      </c>
      <c r="AZ268"/>
      <c r="BA268"/>
      <c r="BB268"/>
      <c r="BC268"/>
      <c r="BD268"/>
    </row>
    <row r="269" spans="1:56" ht="15.75" customHeight="1" x14ac:dyDescent="0.2">
      <c r="A269" s="93" t="s">
        <v>1798</v>
      </c>
      <c r="B269" s="95" t="s">
        <v>2136</v>
      </c>
      <c r="C269" s="94" t="s">
        <v>2137</v>
      </c>
      <c r="D269" s="94" t="s">
        <v>280</v>
      </c>
      <c r="E269" s="94" t="s">
        <v>278</v>
      </c>
      <c r="F269" s="94" t="s">
        <v>384</v>
      </c>
      <c r="G269" s="96" t="s">
        <v>997</v>
      </c>
      <c r="H269" s="96" t="s">
        <v>998</v>
      </c>
      <c r="I269" s="96" t="s">
        <v>188</v>
      </c>
      <c r="J269" s="96" t="s">
        <v>188</v>
      </c>
      <c r="K269" s="96" t="s">
        <v>384</v>
      </c>
      <c r="L269" s="65">
        <f>HLOOKUP(L$20,$S$18:$AW269,ROW($S269)-ROW($S$18)+1,FALSE)</f>
        <v>1332</v>
      </c>
      <c r="M269" s="65">
        <f>HLOOKUP(M$20,$S$18:$AW269,ROW($S269)-ROW($S$18)+1,FALSE)</f>
        <v>1152</v>
      </c>
      <c r="N269" s="66">
        <f t="shared" si="8"/>
        <v>-0.13513513513513509</v>
      </c>
      <c r="O269" s="31">
        <f>IF(ISERROR(SUMIF($B$21:$B$672,$B269,$M$21:$M$672)/SUMIF($B$21:$B$672,$B269,$L$21:$L$672)-1),"-",SUMIF($B$21:$B$672,$B269,$M$21:$M$672)/SUMIF($B$21:$B$672,$B269,$L$21:$L$672)-1)</f>
        <v>-7.5183246073298404E-2</v>
      </c>
      <c r="P269" s="31">
        <f>IF(ISERROR(SUMIF($J$21:$J$672,$J269,$M$21:$M$672)/SUMIF($J$21:$J$672,$J269,$L$21:$L$672)-1),"-",SUMIF($J$21:$J$672,$J269,$M$21:$M$672)/SUMIF($J$21:$J$672,$J269,$L$21:$L$672)-1)</f>
        <v>-0.13200851667849534</v>
      </c>
      <c r="Q269" s="31">
        <f>IF(ISERROR(SUMIF($K$21:$K$672,$K269,$M$21:$M$672)/SUMIF($K$21:$K$672,$K269,$L$21:$L$672)-1),"-",SUMIF($K$21:$K$672,$K269,$M$21:$M$672)/SUMIF($K$21:$K$672,$K269,$L$21:$L$672)-1)</f>
        <v>-2.2365450582957913E-2</v>
      </c>
      <c r="R269" s="31">
        <f>IF(ISERROR(SUMIF($I$21:$I$672,$I269,$M$21:$M$672)/SUMIF($I$21:$I$672,$I269,$L$21:$L$672)-1),"-",SUMIF($I$21:$I$672,$I269,$M$21:$M$672)/SUMIF($I$21:$I$672,$I269,$L$21:$L$672)-1)</f>
        <v>-0.13200851667849534</v>
      </c>
      <c r="S269" s="46">
        <v>1350</v>
      </c>
      <c r="T269" s="46">
        <v>1293</v>
      </c>
      <c r="U269" s="46">
        <v>1272</v>
      </c>
      <c r="V269" s="46">
        <v>1283</v>
      </c>
      <c r="W269" s="46">
        <v>1340</v>
      </c>
      <c r="X269" s="46">
        <v>1332</v>
      </c>
      <c r="Y269" s="46">
        <v>1300</v>
      </c>
      <c r="Z269" s="46">
        <v>1265</v>
      </c>
      <c r="AA269" s="46">
        <v>1203</v>
      </c>
      <c r="AB269" s="46">
        <v>1177</v>
      </c>
      <c r="AC269" s="46">
        <v>1152</v>
      </c>
      <c r="AD269" s="46">
        <v>1139</v>
      </c>
      <c r="AE269" s="46">
        <v>1113</v>
      </c>
      <c r="AF269" s="46">
        <v>1103</v>
      </c>
      <c r="AG269" s="46">
        <v>1089</v>
      </c>
      <c r="AH269" s="46">
        <v>1074</v>
      </c>
      <c r="AI269" s="46">
        <v>1063</v>
      </c>
      <c r="AJ269" s="46">
        <v>1035</v>
      </c>
      <c r="AK269" s="46">
        <v>1027</v>
      </c>
      <c r="AL269" s="46">
        <v>1015</v>
      </c>
      <c r="AM269" s="46">
        <v>1005</v>
      </c>
      <c r="AN269" s="46">
        <v>1000</v>
      </c>
      <c r="AO269" s="46">
        <v>1012</v>
      </c>
      <c r="AP269" s="46">
        <v>1023</v>
      </c>
      <c r="AQ269" s="46">
        <v>1022</v>
      </c>
      <c r="AR269" s="47">
        <v>1028</v>
      </c>
      <c r="AS269" s="80">
        <f>IF(COUNTIF(B$20:B269,B269)=1,1,"-")</f>
        <v>1</v>
      </c>
      <c r="AT269" s="80">
        <f>IF(COUNTIF(J$20:J269,J269)=1,1,"-")</f>
        <v>1</v>
      </c>
      <c r="AU269" s="80" t="str">
        <f>IF(COUNTIF(K$20:K269,K269)=1,1,"-")</f>
        <v>-</v>
      </c>
      <c r="AV269" s="80">
        <f>IF(COUNTIF(I$20:I269,I269)=1,1,"-")</f>
        <v>1</v>
      </c>
      <c r="AW269" s="48" t="s">
        <v>241</v>
      </c>
      <c r="AZ269"/>
      <c r="BA269"/>
      <c r="BB269"/>
      <c r="BC269"/>
      <c r="BD269"/>
    </row>
    <row r="270" spans="1:56" ht="15.75" customHeight="1" x14ac:dyDescent="0.2">
      <c r="A270" s="93" t="s">
        <v>1798</v>
      </c>
      <c r="B270" s="95" t="s">
        <v>2138</v>
      </c>
      <c r="C270" s="94" t="s">
        <v>2139</v>
      </c>
      <c r="D270" s="94" t="s">
        <v>193</v>
      </c>
      <c r="E270" s="94" t="s">
        <v>193</v>
      </c>
      <c r="F270" s="94" t="s">
        <v>392</v>
      </c>
      <c r="G270" s="96" t="s">
        <v>999</v>
      </c>
      <c r="H270" s="96" t="s">
        <v>1000</v>
      </c>
      <c r="I270" s="96" t="s">
        <v>193</v>
      </c>
      <c r="J270" s="96" t="s">
        <v>193</v>
      </c>
      <c r="K270" s="96" t="s">
        <v>392</v>
      </c>
      <c r="L270" s="65">
        <f>HLOOKUP(L$20,$S$18:$AW270,ROW($S270)-ROW($S$18)+1,FALSE)</f>
        <v>2003</v>
      </c>
      <c r="M270" s="65">
        <f>HLOOKUP(M$20,$S$18:$AW270,ROW($S270)-ROW($S$18)+1,FALSE)</f>
        <v>1818</v>
      </c>
      <c r="N270" s="66">
        <f t="shared" si="8"/>
        <v>-9.236145781328009E-2</v>
      </c>
      <c r="O270" s="31">
        <f>IF(ISERROR(SUMIF($B$21:$B$672,$B270,$M$21:$M$672)/SUMIF($B$21:$B$672,$B270,$L$21:$L$672)-1),"-",SUMIF($B$21:$B$672,$B270,$M$21:$M$672)/SUMIF($B$21:$B$672,$B270,$L$21:$L$672)-1)</f>
        <v>-9.236145781328009E-2</v>
      </c>
      <c r="P270" s="31">
        <f>IF(ISERROR(SUMIF($J$21:$J$672,$J270,$M$21:$M$672)/SUMIF($J$21:$J$672,$J270,$L$21:$L$672)-1),"-",SUMIF($J$21:$J$672,$J270,$M$21:$M$672)/SUMIF($J$21:$J$672,$J270,$L$21:$L$672)-1)</f>
        <v>-9.236145781328009E-2</v>
      </c>
      <c r="Q270" s="31">
        <f>IF(ISERROR(SUMIF($K$21:$K$672,$K270,$M$21:$M$672)/SUMIF($K$21:$K$672,$K270,$L$21:$L$672)-1),"-",SUMIF($K$21:$K$672,$K270,$M$21:$M$672)/SUMIF($K$21:$K$672,$K270,$L$21:$L$672)-1)</f>
        <v>-7.1599657827202789E-2</v>
      </c>
      <c r="R270" s="31">
        <f>IF(ISERROR(SUMIF($I$21:$I$672,$I270,$M$21:$M$672)/SUMIF($I$21:$I$672,$I270,$L$21:$L$672)-1),"-",SUMIF($I$21:$I$672,$I270,$M$21:$M$672)/SUMIF($I$21:$I$672,$I270,$L$21:$L$672)-1)</f>
        <v>-9.236145781328009E-2</v>
      </c>
      <c r="S270" s="46">
        <v>1901</v>
      </c>
      <c r="T270" s="46">
        <v>1992</v>
      </c>
      <c r="U270" s="46">
        <v>2108</v>
      </c>
      <c r="V270" s="46">
        <v>2047</v>
      </c>
      <c r="W270" s="46">
        <v>2031</v>
      </c>
      <c r="X270" s="46">
        <v>2003</v>
      </c>
      <c r="Y270" s="46">
        <v>1957</v>
      </c>
      <c r="Z270" s="46">
        <v>1906</v>
      </c>
      <c r="AA270" s="46">
        <v>1858</v>
      </c>
      <c r="AB270" s="46">
        <v>1839</v>
      </c>
      <c r="AC270" s="46">
        <v>1818</v>
      </c>
      <c r="AD270" s="46">
        <v>1812</v>
      </c>
      <c r="AE270" s="46">
        <v>1792</v>
      </c>
      <c r="AF270" s="46">
        <v>1775</v>
      </c>
      <c r="AG270" s="46">
        <v>1763</v>
      </c>
      <c r="AH270" s="46">
        <v>1722</v>
      </c>
      <c r="AI270" s="46">
        <v>1676</v>
      </c>
      <c r="AJ270" s="46">
        <v>1653</v>
      </c>
      <c r="AK270" s="46">
        <v>1649</v>
      </c>
      <c r="AL270" s="46">
        <v>1650</v>
      </c>
      <c r="AM270" s="46">
        <v>1638</v>
      </c>
      <c r="AN270" s="46">
        <v>1638</v>
      </c>
      <c r="AO270" s="46">
        <v>1649</v>
      </c>
      <c r="AP270" s="46">
        <v>1658</v>
      </c>
      <c r="AQ270" s="46">
        <v>1666</v>
      </c>
      <c r="AR270" s="47">
        <v>1670</v>
      </c>
      <c r="AS270" s="80">
        <f>IF(COUNTIF(B$20:B270,B270)=1,1,"-")</f>
        <v>1</v>
      </c>
      <c r="AT270" s="80">
        <f>IF(COUNTIF(J$20:J270,J270)=1,1,"-")</f>
        <v>1</v>
      </c>
      <c r="AU270" s="80" t="str">
        <f>IF(COUNTIF(K$20:K270,K270)=1,1,"-")</f>
        <v>-</v>
      </c>
      <c r="AV270" s="80">
        <f>IF(COUNTIF(I$20:I270,I270)=1,1,"-")</f>
        <v>1</v>
      </c>
      <c r="AW270" s="48" t="s">
        <v>241</v>
      </c>
      <c r="AZ270"/>
      <c r="BA270"/>
      <c r="BB270"/>
      <c r="BC270"/>
      <c r="BD270"/>
    </row>
    <row r="271" spans="1:56" ht="15.75" customHeight="1" x14ac:dyDescent="0.2">
      <c r="A271" s="93" t="s">
        <v>1798</v>
      </c>
      <c r="B271" s="95" t="s">
        <v>2062</v>
      </c>
      <c r="C271" s="94" t="s">
        <v>2063</v>
      </c>
      <c r="D271" s="94" t="s">
        <v>13</v>
      </c>
      <c r="E271" s="94" t="s">
        <v>13</v>
      </c>
      <c r="F271" s="94" t="s">
        <v>386</v>
      </c>
      <c r="G271" s="96" t="s">
        <v>1001</v>
      </c>
      <c r="H271" s="96" t="s">
        <v>1002</v>
      </c>
      <c r="I271" s="96" t="s">
        <v>14</v>
      </c>
      <c r="J271" s="96" t="s">
        <v>14</v>
      </c>
      <c r="K271" s="96" t="s">
        <v>386</v>
      </c>
      <c r="L271" s="65">
        <f>HLOOKUP(L$20,$S$18:$AW271,ROW($S271)-ROW($S$18)+1,FALSE)</f>
        <v>226</v>
      </c>
      <c r="M271" s="65">
        <f>HLOOKUP(M$20,$S$18:$AW271,ROW($S271)-ROW($S$18)+1,FALSE)</f>
        <v>199</v>
      </c>
      <c r="N271" s="66">
        <f t="shared" si="8"/>
        <v>-0.11946902654867253</v>
      </c>
      <c r="O271" s="31">
        <f>IF(ISERROR(SUMIF($B$21:$B$672,$B271,$M$21:$M$672)/SUMIF($B$21:$B$672,$B271,$L$21:$L$672)-1),"-",SUMIF($B$21:$B$672,$B271,$M$21:$M$672)/SUMIF($B$21:$B$672,$B271,$L$21:$L$672)-1)</f>
        <v>-7.1302945918217842E-2</v>
      </c>
      <c r="P271" s="31">
        <f>IF(ISERROR(SUMIF($J$21:$J$672,$J271,$M$21:$M$672)/SUMIF($J$21:$J$672,$J271,$L$21:$L$672)-1),"-",SUMIF($J$21:$J$672,$J271,$M$21:$M$672)/SUMIF($J$21:$J$672,$J271,$L$21:$L$672)-1)</f>
        <v>-1.1031491608523458E-2</v>
      </c>
      <c r="Q271" s="31">
        <f>IF(ISERROR(SUMIF($K$21:$K$672,$K271,$M$21:$M$672)/SUMIF($K$21:$K$672,$K271,$L$21:$L$672)-1),"-",SUMIF($K$21:$K$672,$K271,$M$21:$M$672)/SUMIF($K$21:$K$672,$K271,$L$21:$L$672)-1)</f>
        <v>-6.9526650567419579E-2</v>
      </c>
      <c r="R271" s="31">
        <f>IF(ISERROR(SUMIF($I$21:$I$672,$I271,$M$21:$M$672)/SUMIF($I$21:$I$672,$I271,$L$21:$L$672)-1),"-",SUMIF($I$21:$I$672,$I271,$M$21:$M$672)/SUMIF($I$21:$I$672,$I271,$L$21:$L$672)-1)</f>
        <v>-1.1031491608523458E-2</v>
      </c>
      <c r="S271" s="46">
        <v>142</v>
      </c>
      <c r="T271" s="46">
        <v>152</v>
      </c>
      <c r="U271" s="46">
        <v>167</v>
      </c>
      <c r="V271" s="46">
        <v>197</v>
      </c>
      <c r="W271" s="46">
        <v>221</v>
      </c>
      <c r="X271" s="46">
        <v>226</v>
      </c>
      <c r="Y271" s="46">
        <v>227</v>
      </c>
      <c r="Z271" s="46">
        <v>217</v>
      </c>
      <c r="AA271" s="46">
        <v>209</v>
      </c>
      <c r="AB271" s="46">
        <v>204</v>
      </c>
      <c r="AC271" s="46">
        <v>199</v>
      </c>
      <c r="AD271" s="46">
        <v>196</v>
      </c>
      <c r="AE271" s="46">
        <v>195</v>
      </c>
      <c r="AF271" s="46">
        <v>193</v>
      </c>
      <c r="AG271" s="46">
        <v>191</v>
      </c>
      <c r="AH271" s="46">
        <v>189</v>
      </c>
      <c r="AI271" s="46">
        <v>188</v>
      </c>
      <c r="AJ271" s="46">
        <v>186</v>
      </c>
      <c r="AK271" s="46">
        <v>184</v>
      </c>
      <c r="AL271" s="46">
        <v>184</v>
      </c>
      <c r="AM271" s="46">
        <v>184</v>
      </c>
      <c r="AN271" s="46">
        <v>185</v>
      </c>
      <c r="AO271" s="46">
        <v>187</v>
      </c>
      <c r="AP271" s="46">
        <v>190</v>
      </c>
      <c r="AQ271" s="46">
        <v>193</v>
      </c>
      <c r="AR271" s="47">
        <v>196</v>
      </c>
      <c r="AS271" s="80" t="str">
        <f>IF(COUNTIF(B$20:B271,B271)=1,1,"-")</f>
        <v>-</v>
      </c>
      <c r="AT271" s="80" t="str">
        <f>IF(COUNTIF(J$20:J271,J271)=1,1,"-")</f>
        <v>-</v>
      </c>
      <c r="AU271" s="80" t="str">
        <f>IF(COUNTIF(K$20:K271,K271)=1,1,"-")</f>
        <v>-</v>
      </c>
      <c r="AV271" s="80" t="str">
        <f>IF(COUNTIF(I$20:I271,I271)=1,1,"-")</f>
        <v>-</v>
      </c>
      <c r="AW271" s="48" t="s">
        <v>241</v>
      </c>
      <c r="AZ271"/>
      <c r="BA271"/>
      <c r="BB271"/>
      <c r="BC271"/>
      <c r="BD271"/>
    </row>
    <row r="272" spans="1:56" ht="15.75" customHeight="1" x14ac:dyDescent="0.2">
      <c r="A272" s="93" t="s">
        <v>1798</v>
      </c>
      <c r="B272" s="95" t="s">
        <v>483</v>
      </c>
      <c r="C272" s="94" t="s">
        <v>239</v>
      </c>
      <c r="D272" s="94" t="s">
        <v>62</v>
      </c>
      <c r="E272" s="94" t="s">
        <v>62</v>
      </c>
      <c r="F272" s="94" t="s">
        <v>389</v>
      </c>
      <c r="G272" s="96" t="s">
        <v>1003</v>
      </c>
      <c r="H272" s="96" t="s">
        <v>1004</v>
      </c>
      <c r="I272" s="96" t="s">
        <v>62</v>
      </c>
      <c r="J272" s="96" t="s">
        <v>62</v>
      </c>
      <c r="K272" s="96" t="s">
        <v>389</v>
      </c>
      <c r="L272" s="65">
        <f>HLOOKUP(L$20,$S$18:$AW272,ROW($S272)-ROW($S$18)+1,FALSE)</f>
        <v>212</v>
      </c>
      <c r="M272" s="65">
        <f>HLOOKUP(M$20,$S$18:$AW272,ROW($S272)-ROW($S$18)+1,FALSE)</f>
        <v>184</v>
      </c>
      <c r="N272" s="66">
        <f t="shared" si="8"/>
        <v>-0.13207547169811318</v>
      </c>
      <c r="O272" s="31">
        <f>IF(ISERROR(SUMIF($B$21:$B$672,$B272,$M$21:$M$672)/SUMIF($B$21:$B$672,$B272,$L$21:$L$672)-1),"-",SUMIF($B$21:$B$672,$B272,$M$21:$M$672)/SUMIF($B$21:$B$672,$B272,$L$21:$L$672)-1)</f>
        <v>-0.13207547169811318</v>
      </c>
      <c r="P272" s="31">
        <f>IF(ISERROR(SUMIF($J$21:$J$672,$J272,$M$21:$M$672)/SUMIF($J$21:$J$672,$J272,$L$21:$L$672)-1),"-",SUMIF($J$21:$J$672,$J272,$M$21:$M$672)/SUMIF($J$21:$J$672,$J272,$L$21:$L$672)-1)</f>
        <v>-4.8067437897946319E-2</v>
      </c>
      <c r="Q272" s="31">
        <f>IF(ISERROR(SUMIF($K$21:$K$672,$K272,$M$21:$M$672)/SUMIF($K$21:$K$672,$K272,$L$21:$L$672)-1),"-",SUMIF($K$21:$K$672,$K272,$M$21:$M$672)/SUMIF($K$21:$K$672,$K272,$L$21:$L$672)-1)</f>
        <v>-7.8231982896267982E-2</v>
      </c>
      <c r="R272" s="31">
        <f>IF(ISERROR(SUMIF($I$21:$I$672,$I272,$M$21:$M$672)/SUMIF($I$21:$I$672,$I272,$L$21:$L$672)-1),"-",SUMIF($I$21:$I$672,$I272,$M$21:$M$672)/SUMIF($I$21:$I$672,$I272,$L$21:$L$672)-1)</f>
        <v>-4.8067437897946319E-2</v>
      </c>
      <c r="S272" s="46">
        <v>221</v>
      </c>
      <c r="T272" s="46">
        <v>225</v>
      </c>
      <c r="U272" s="46">
        <v>223</v>
      </c>
      <c r="V272" s="46">
        <v>227</v>
      </c>
      <c r="W272" s="46">
        <v>214</v>
      </c>
      <c r="X272" s="46">
        <v>212</v>
      </c>
      <c r="Y272" s="46">
        <v>213</v>
      </c>
      <c r="Z272" s="46">
        <v>205</v>
      </c>
      <c r="AA272" s="46">
        <v>197</v>
      </c>
      <c r="AB272" s="46">
        <v>189</v>
      </c>
      <c r="AC272" s="46">
        <v>184</v>
      </c>
      <c r="AD272" s="46">
        <v>183</v>
      </c>
      <c r="AE272" s="46">
        <v>183</v>
      </c>
      <c r="AF272" s="46">
        <v>180</v>
      </c>
      <c r="AG272" s="46">
        <v>178</v>
      </c>
      <c r="AH272" s="46">
        <v>178</v>
      </c>
      <c r="AI272" s="46">
        <v>176</v>
      </c>
      <c r="AJ272" s="46">
        <v>173</v>
      </c>
      <c r="AK272" s="46">
        <v>174</v>
      </c>
      <c r="AL272" s="46">
        <v>172</v>
      </c>
      <c r="AM272" s="46">
        <v>173</v>
      </c>
      <c r="AN272" s="46">
        <v>175</v>
      </c>
      <c r="AO272" s="46">
        <v>177</v>
      </c>
      <c r="AP272" s="46">
        <v>181</v>
      </c>
      <c r="AQ272" s="46">
        <v>183</v>
      </c>
      <c r="AR272" s="47">
        <v>186</v>
      </c>
      <c r="AS272" s="80">
        <f>IF(COUNTIF(B$20:B272,B272)=1,1,"-")</f>
        <v>1</v>
      </c>
      <c r="AT272" s="80" t="str">
        <f>IF(COUNTIF(J$20:J272,J272)=1,1,"-")</f>
        <v>-</v>
      </c>
      <c r="AU272" s="80" t="str">
        <f>IF(COUNTIF(K$20:K272,K272)=1,1,"-")</f>
        <v>-</v>
      </c>
      <c r="AV272" s="80" t="str">
        <f>IF(COUNTIF(I$20:I272,I272)=1,1,"-")</f>
        <v>-</v>
      </c>
      <c r="AW272" s="48" t="s">
        <v>241</v>
      </c>
      <c r="AZ272"/>
      <c r="BA272"/>
      <c r="BB272"/>
      <c r="BC272"/>
      <c r="BD272"/>
    </row>
    <row r="273" spans="1:56" ht="15.75" customHeight="1" x14ac:dyDescent="0.2">
      <c r="A273" s="93" t="s">
        <v>1798</v>
      </c>
      <c r="B273" s="95" t="s">
        <v>2136</v>
      </c>
      <c r="C273" s="94" t="s">
        <v>2137</v>
      </c>
      <c r="D273" s="94" t="s">
        <v>280</v>
      </c>
      <c r="E273" s="94" t="s">
        <v>278</v>
      </c>
      <c r="F273" s="94" t="s">
        <v>384</v>
      </c>
      <c r="G273" s="96" t="s">
        <v>1005</v>
      </c>
      <c r="H273" s="96" t="s">
        <v>1006</v>
      </c>
      <c r="I273" s="96" t="s">
        <v>189</v>
      </c>
      <c r="J273" s="96" t="s">
        <v>189</v>
      </c>
      <c r="K273" s="96" t="s">
        <v>384</v>
      </c>
      <c r="L273" s="65">
        <f>HLOOKUP(L$20,$S$18:$AW273,ROW($S273)-ROW($S$18)+1,FALSE)</f>
        <v>1336</v>
      </c>
      <c r="M273" s="65">
        <f>HLOOKUP(M$20,$S$18:$AW273,ROW($S273)-ROW($S$18)+1,FALSE)</f>
        <v>1294</v>
      </c>
      <c r="N273" s="66">
        <f t="shared" si="8"/>
        <v>-3.1437125748502992E-2</v>
      </c>
      <c r="O273" s="31">
        <f>IF(ISERROR(SUMIF($B$21:$B$672,$B273,$M$21:$M$672)/SUMIF($B$21:$B$672,$B273,$L$21:$L$672)-1),"-",SUMIF($B$21:$B$672,$B273,$M$21:$M$672)/SUMIF($B$21:$B$672,$B273,$L$21:$L$672)-1)</f>
        <v>-7.5183246073298404E-2</v>
      </c>
      <c r="P273" s="31">
        <f>IF(ISERROR(SUMIF($J$21:$J$672,$J273,$M$21:$M$672)/SUMIF($J$21:$J$672,$J273,$L$21:$L$672)-1),"-",SUMIF($J$21:$J$672,$J273,$M$21:$M$672)/SUMIF($J$21:$J$672,$J273,$L$21:$L$672)-1)</f>
        <v>-3.1437125748502992E-2</v>
      </c>
      <c r="Q273" s="31">
        <f>IF(ISERROR(SUMIF($K$21:$K$672,$K273,$M$21:$M$672)/SUMIF($K$21:$K$672,$K273,$L$21:$L$672)-1),"-",SUMIF($K$21:$K$672,$K273,$M$21:$M$672)/SUMIF($K$21:$K$672,$K273,$L$21:$L$672)-1)</f>
        <v>-2.2365450582957913E-2</v>
      </c>
      <c r="R273" s="31">
        <f>IF(ISERROR(SUMIF($I$21:$I$672,$I273,$M$21:$M$672)/SUMIF($I$21:$I$672,$I273,$L$21:$L$672)-1),"-",SUMIF($I$21:$I$672,$I273,$M$21:$M$672)/SUMIF($I$21:$I$672,$I273,$L$21:$L$672)-1)</f>
        <v>-3.1437125748502992E-2</v>
      </c>
      <c r="S273" s="46">
        <v>1474</v>
      </c>
      <c r="T273" s="46">
        <v>1417</v>
      </c>
      <c r="U273" s="46">
        <v>1367</v>
      </c>
      <c r="V273" s="46">
        <v>1366</v>
      </c>
      <c r="W273" s="46">
        <v>1364</v>
      </c>
      <c r="X273" s="46">
        <v>1336</v>
      </c>
      <c r="Y273" s="46">
        <v>1345</v>
      </c>
      <c r="Z273" s="46">
        <v>1323</v>
      </c>
      <c r="AA273" s="46">
        <v>1292</v>
      </c>
      <c r="AB273" s="46">
        <v>1302</v>
      </c>
      <c r="AC273" s="46">
        <v>1294</v>
      </c>
      <c r="AD273" s="46">
        <v>1308</v>
      </c>
      <c r="AE273" s="46">
        <v>1286</v>
      </c>
      <c r="AF273" s="46">
        <v>1256</v>
      </c>
      <c r="AG273" s="46">
        <v>1235</v>
      </c>
      <c r="AH273" s="46">
        <v>1195</v>
      </c>
      <c r="AI273" s="46">
        <v>1165</v>
      </c>
      <c r="AJ273" s="46">
        <v>1140</v>
      </c>
      <c r="AK273" s="46">
        <v>1132</v>
      </c>
      <c r="AL273" s="46">
        <v>1117</v>
      </c>
      <c r="AM273" s="46">
        <v>1113</v>
      </c>
      <c r="AN273" s="46">
        <v>1112</v>
      </c>
      <c r="AO273" s="46">
        <v>1111</v>
      </c>
      <c r="AP273" s="46">
        <v>1113</v>
      </c>
      <c r="AQ273" s="46">
        <v>1115</v>
      </c>
      <c r="AR273" s="47">
        <v>1113</v>
      </c>
      <c r="AS273" s="80" t="str">
        <f>IF(COUNTIF(B$20:B273,B273)=1,1,"-")</f>
        <v>-</v>
      </c>
      <c r="AT273" s="80">
        <f>IF(COUNTIF(J$20:J273,J273)=1,1,"-")</f>
        <v>1</v>
      </c>
      <c r="AU273" s="80" t="str">
        <f>IF(COUNTIF(K$20:K273,K273)=1,1,"-")</f>
        <v>-</v>
      </c>
      <c r="AV273" s="80">
        <f>IF(COUNTIF(I$20:I273,I273)=1,1,"-")</f>
        <v>1</v>
      </c>
      <c r="AW273" s="48" t="s">
        <v>241</v>
      </c>
      <c r="AZ273"/>
      <c r="BA273"/>
      <c r="BB273"/>
      <c r="BC273"/>
      <c r="BD273"/>
    </row>
    <row r="274" spans="1:56" ht="15.75" customHeight="1" x14ac:dyDescent="0.2">
      <c r="A274" s="93" t="s">
        <v>1798</v>
      </c>
      <c r="B274" s="95" t="s">
        <v>2140</v>
      </c>
      <c r="C274" s="94" t="s">
        <v>2141</v>
      </c>
      <c r="D274" s="94" t="s">
        <v>26</v>
      </c>
      <c r="E274" s="94" t="s">
        <v>26</v>
      </c>
      <c r="F274" s="94" t="s">
        <v>390</v>
      </c>
      <c r="G274" s="96" t="s">
        <v>1007</v>
      </c>
      <c r="H274" s="96" t="s">
        <v>1008</v>
      </c>
      <c r="I274" s="96" t="s">
        <v>26</v>
      </c>
      <c r="J274" s="96" t="s">
        <v>26</v>
      </c>
      <c r="K274" s="96" t="s">
        <v>390</v>
      </c>
      <c r="L274" s="65">
        <f>HLOOKUP(L$20,$S$18:$AW274,ROW($S274)-ROW($S$18)+1,FALSE)</f>
        <v>1834</v>
      </c>
      <c r="M274" s="65">
        <f>HLOOKUP(M$20,$S$18:$AW274,ROW($S274)-ROW($S$18)+1,FALSE)</f>
        <v>1661</v>
      </c>
      <c r="N274" s="66">
        <f t="shared" si="8"/>
        <v>-9.4329334787350061E-2</v>
      </c>
      <c r="O274" s="31">
        <f>IF(ISERROR(SUMIF($B$21:$B$672,$B274,$M$21:$M$672)/SUMIF($B$21:$B$672,$B274,$L$21:$L$672)-1),"-",SUMIF($B$21:$B$672,$B274,$M$21:$M$672)/SUMIF($B$21:$B$672,$B274,$L$21:$L$672)-1)</f>
        <v>-9.4329334787350061E-2</v>
      </c>
      <c r="P274" s="31">
        <f>IF(ISERROR(SUMIF($J$21:$J$672,$J274,$M$21:$M$672)/SUMIF($J$21:$J$672,$J274,$L$21:$L$672)-1),"-",SUMIF($J$21:$J$672,$J274,$M$21:$M$672)/SUMIF($J$21:$J$672,$J274,$L$21:$L$672)-1)</f>
        <v>-4.3816942551119786E-2</v>
      </c>
      <c r="Q274" s="31">
        <f>IF(ISERROR(SUMIF($K$21:$K$672,$K274,$M$21:$M$672)/SUMIF($K$21:$K$672,$K274,$L$21:$L$672)-1),"-",SUMIF($K$21:$K$672,$K274,$M$21:$M$672)/SUMIF($K$21:$K$672,$K274,$L$21:$L$672)-1)</f>
        <v>-6.9640082528846903E-2</v>
      </c>
      <c r="R274" s="31">
        <f>IF(ISERROR(SUMIF($I$21:$I$672,$I274,$M$21:$M$672)/SUMIF($I$21:$I$672,$I274,$L$21:$L$672)-1),"-",SUMIF($I$21:$I$672,$I274,$M$21:$M$672)/SUMIF($I$21:$I$672,$I274,$L$21:$L$672)-1)</f>
        <v>-4.3816942551119786E-2</v>
      </c>
      <c r="S274" s="46">
        <v>1417</v>
      </c>
      <c r="T274" s="46">
        <v>1442</v>
      </c>
      <c r="U274" s="46">
        <v>1567</v>
      </c>
      <c r="V274" s="46">
        <v>1686</v>
      </c>
      <c r="W274" s="46">
        <v>1783</v>
      </c>
      <c r="X274" s="46">
        <v>1834</v>
      </c>
      <c r="Y274" s="46">
        <v>1856</v>
      </c>
      <c r="Z274" s="46">
        <v>1823</v>
      </c>
      <c r="AA274" s="46">
        <v>1762</v>
      </c>
      <c r="AB274" s="46">
        <v>1716</v>
      </c>
      <c r="AC274" s="46">
        <v>1661</v>
      </c>
      <c r="AD274" s="46">
        <v>1622</v>
      </c>
      <c r="AE274" s="46">
        <v>1605</v>
      </c>
      <c r="AF274" s="46">
        <v>1572</v>
      </c>
      <c r="AG274" s="46">
        <v>1549</v>
      </c>
      <c r="AH274" s="46">
        <v>1516</v>
      </c>
      <c r="AI274" s="46">
        <v>1476</v>
      </c>
      <c r="AJ274" s="46">
        <v>1444</v>
      </c>
      <c r="AK274" s="46">
        <v>1413</v>
      </c>
      <c r="AL274" s="46">
        <v>1410</v>
      </c>
      <c r="AM274" s="46">
        <v>1406</v>
      </c>
      <c r="AN274" s="46">
        <v>1426</v>
      </c>
      <c r="AO274" s="46">
        <v>1430</v>
      </c>
      <c r="AP274" s="46">
        <v>1438</v>
      </c>
      <c r="AQ274" s="46">
        <v>1454</v>
      </c>
      <c r="AR274" s="47">
        <v>1456</v>
      </c>
      <c r="AS274" s="80">
        <f>IF(COUNTIF(B$20:B274,B274)=1,1,"-")</f>
        <v>1</v>
      </c>
      <c r="AT274" s="80" t="str">
        <f>IF(COUNTIF(J$20:J274,J274)=1,1,"-")</f>
        <v>-</v>
      </c>
      <c r="AU274" s="80" t="str">
        <f>IF(COUNTIF(K$20:K274,K274)=1,1,"-")</f>
        <v>-</v>
      </c>
      <c r="AV274" s="80" t="str">
        <f>IF(COUNTIF(I$20:I274,I274)=1,1,"-")</f>
        <v>-</v>
      </c>
      <c r="AW274" s="48" t="s">
        <v>241</v>
      </c>
      <c r="AZ274"/>
      <c r="BA274"/>
      <c r="BB274"/>
      <c r="BC274"/>
      <c r="BD274"/>
    </row>
    <row r="275" spans="1:56" ht="15.75" customHeight="1" x14ac:dyDescent="0.2">
      <c r="A275" s="93" t="s">
        <v>1798</v>
      </c>
      <c r="B275" s="95" t="s">
        <v>1819</v>
      </c>
      <c r="C275" s="94" t="s">
        <v>1820</v>
      </c>
      <c r="D275" s="94" t="s">
        <v>205</v>
      </c>
      <c r="E275" s="94" t="s">
        <v>205</v>
      </c>
      <c r="F275" s="94" t="s">
        <v>386</v>
      </c>
      <c r="G275" s="96" t="s">
        <v>1009</v>
      </c>
      <c r="H275" s="96" t="s">
        <v>1010</v>
      </c>
      <c r="I275" s="96" t="s">
        <v>48</v>
      </c>
      <c r="J275" s="96" t="s">
        <v>48</v>
      </c>
      <c r="K275" s="96" t="s">
        <v>386</v>
      </c>
      <c r="L275" s="65">
        <f>HLOOKUP(L$20,$S$18:$AW275,ROW($S275)-ROW($S$18)+1,FALSE)</f>
        <v>329</v>
      </c>
      <c r="M275" s="65">
        <f>HLOOKUP(M$20,$S$18:$AW275,ROW($S275)-ROW($S$18)+1,FALSE)</f>
        <v>288</v>
      </c>
      <c r="N275" s="66">
        <f t="shared" si="8"/>
        <v>-0.12462006079027355</v>
      </c>
      <c r="O275" s="31">
        <f>IF(ISERROR(SUMIF($B$21:$B$672,$B275,$M$21:$M$672)/SUMIF($B$21:$B$672,$B275,$L$21:$L$672)-1),"-",SUMIF($B$21:$B$672,$B275,$M$21:$M$672)/SUMIF($B$21:$B$672,$B275,$L$21:$L$672)-1)</f>
        <v>-0.11852217443418178</v>
      </c>
      <c r="P275" s="31">
        <f>IF(ISERROR(SUMIF($J$21:$J$672,$J275,$M$21:$M$672)/SUMIF($J$21:$J$672,$J275,$L$21:$L$672)-1),"-",SUMIF($J$21:$J$672,$J275,$M$21:$M$672)/SUMIF($J$21:$J$672,$J275,$L$21:$L$672)-1)</f>
        <v>-5.1658905704307312E-2</v>
      </c>
      <c r="Q275" s="31">
        <f>IF(ISERROR(SUMIF($K$21:$K$672,$K275,$M$21:$M$672)/SUMIF($K$21:$K$672,$K275,$L$21:$L$672)-1),"-",SUMIF($K$21:$K$672,$K275,$M$21:$M$672)/SUMIF($K$21:$K$672,$K275,$L$21:$L$672)-1)</f>
        <v>-6.9526650567419579E-2</v>
      </c>
      <c r="R275" s="31">
        <f>IF(ISERROR(SUMIF($I$21:$I$672,$I275,$M$21:$M$672)/SUMIF($I$21:$I$672,$I275,$L$21:$L$672)-1),"-",SUMIF($I$21:$I$672,$I275,$M$21:$M$672)/SUMIF($I$21:$I$672,$I275,$L$21:$L$672)-1)</f>
        <v>-4.4239087691702705E-2</v>
      </c>
      <c r="S275" s="46">
        <v>225</v>
      </c>
      <c r="T275" s="46">
        <v>230</v>
      </c>
      <c r="U275" s="46">
        <v>255</v>
      </c>
      <c r="V275" s="46">
        <v>281</v>
      </c>
      <c r="W275" s="46">
        <v>302</v>
      </c>
      <c r="X275" s="46">
        <v>329</v>
      </c>
      <c r="Y275" s="46">
        <v>339</v>
      </c>
      <c r="Z275" s="46">
        <v>339</v>
      </c>
      <c r="AA275" s="46">
        <v>326</v>
      </c>
      <c r="AB275" s="46">
        <v>306</v>
      </c>
      <c r="AC275" s="46">
        <v>288</v>
      </c>
      <c r="AD275" s="46">
        <v>273</v>
      </c>
      <c r="AE275" s="46">
        <v>260</v>
      </c>
      <c r="AF275" s="46">
        <v>248</v>
      </c>
      <c r="AG275" s="46">
        <v>236</v>
      </c>
      <c r="AH275" s="46">
        <v>232</v>
      </c>
      <c r="AI275" s="46">
        <v>228</v>
      </c>
      <c r="AJ275" s="46">
        <v>220</v>
      </c>
      <c r="AK275" s="46">
        <v>215</v>
      </c>
      <c r="AL275" s="46">
        <v>214</v>
      </c>
      <c r="AM275" s="46">
        <v>212</v>
      </c>
      <c r="AN275" s="46">
        <v>210</v>
      </c>
      <c r="AO275" s="46">
        <v>211</v>
      </c>
      <c r="AP275" s="46">
        <v>213</v>
      </c>
      <c r="AQ275" s="46">
        <v>216</v>
      </c>
      <c r="AR275" s="47">
        <v>217</v>
      </c>
      <c r="AS275" s="80" t="str">
        <f>IF(COUNTIF(B$20:B275,B275)=1,1,"-")</f>
        <v>-</v>
      </c>
      <c r="AT275" s="80" t="str">
        <f>IF(COUNTIF(J$20:J275,J275)=1,1,"-")</f>
        <v>-</v>
      </c>
      <c r="AU275" s="80" t="str">
        <f>IF(COUNTIF(K$20:K275,K275)=1,1,"-")</f>
        <v>-</v>
      </c>
      <c r="AV275" s="80" t="str">
        <f>IF(COUNTIF(I$20:I275,I275)=1,1,"-")</f>
        <v>-</v>
      </c>
      <c r="AW275" s="48" t="s">
        <v>241</v>
      </c>
      <c r="AZ275"/>
      <c r="BA275"/>
      <c r="BB275"/>
      <c r="BC275"/>
      <c r="BD275"/>
    </row>
    <row r="276" spans="1:56" ht="15.75" customHeight="1" x14ac:dyDescent="0.2">
      <c r="A276" s="93" t="s">
        <v>1798</v>
      </c>
      <c r="B276" s="95" t="s">
        <v>2142</v>
      </c>
      <c r="C276" s="94" t="s">
        <v>2143</v>
      </c>
      <c r="D276" s="94" t="s">
        <v>10</v>
      </c>
      <c r="E276" s="94" t="s">
        <v>10</v>
      </c>
      <c r="F276" s="94" t="s">
        <v>391</v>
      </c>
      <c r="G276" s="96" t="s">
        <v>1011</v>
      </c>
      <c r="H276" s="96" t="s">
        <v>1012</v>
      </c>
      <c r="I276" s="96" t="s">
        <v>10</v>
      </c>
      <c r="J276" s="96" t="s">
        <v>10</v>
      </c>
      <c r="K276" s="96" t="s">
        <v>391</v>
      </c>
      <c r="L276" s="65">
        <f>HLOOKUP(L$20,$S$18:$AW276,ROW($S276)-ROW($S$18)+1,FALSE)</f>
        <v>1635</v>
      </c>
      <c r="M276" s="65">
        <f>HLOOKUP(M$20,$S$18:$AW276,ROW($S276)-ROW($S$18)+1,FALSE)</f>
        <v>1475</v>
      </c>
      <c r="N276" s="66">
        <f t="shared" si="8"/>
        <v>-9.7859327217125425E-2</v>
      </c>
      <c r="O276" s="31">
        <f>IF(ISERROR(SUMIF($B$21:$B$672,$B276,$M$21:$M$672)/SUMIF($B$21:$B$672,$B276,$L$21:$L$672)-1),"-",SUMIF($B$21:$B$672,$B276,$M$21:$M$672)/SUMIF($B$21:$B$672,$B276,$L$21:$L$672)-1)</f>
        <v>-9.7859327217125425E-2</v>
      </c>
      <c r="P276" s="31">
        <f>IF(ISERROR(SUMIF($J$21:$J$672,$J276,$M$21:$M$672)/SUMIF($J$21:$J$672,$J276,$L$21:$L$672)-1),"-",SUMIF($J$21:$J$672,$J276,$M$21:$M$672)/SUMIF($J$21:$J$672,$J276,$L$21:$L$672)-1)</f>
        <v>-9.7859327217125425E-2</v>
      </c>
      <c r="Q276" s="31">
        <f>IF(ISERROR(SUMIF($K$21:$K$672,$K276,$M$21:$M$672)/SUMIF($K$21:$K$672,$K276,$L$21:$L$672)-1),"-",SUMIF($K$21:$K$672,$K276,$M$21:$M$672)/SUMIF($K$21:$K$672,$K276,$L$21:$L$672)-1)</f>
        <v>-3.0916047319583084E-2</v>
      </c>
      <c r="R276" s="31">
        <f>IF(ISERROR(SUMIF($I$21:$I$672,$I276,$M$21:$M$672)/SUMIF($I$21:$I$672,$I276,$L$21:$L$672)-1),"-",SUMIF($I$21:$I$672,$I276,$M$21:$M$672)/SUMIF($I$21:$I$672,$I276,$L$21:$L$672)-1)</f>
        <v>-9.7859327217125425E-2</v>
      </c>
      <c r="S276" s="46">
        <v>1558</v>
      </c>
      <c r="T276" s="46">
        <v>1564</v>
      </c>
      <c r="U276" s="46">
        <v>1586</v>
      </c>
      <c r="V276" s="46">
        <v>1643</v>
      </c>
      <c r="W276" s="46">
        <v>1660</v>
      </c>
      <c r="X276" s="46">
        <v>1635</v>
      </c>
      <c r="Y276" s="46">
        <v>1578</v>
      </c>
      <c r="Z276" s="46">
        <v>1527</v>
      </c>
      <c r="AA276" s="46">
        <v>1478</v>
      </c>
      <c r="AB276" s="46">
        <v>1458</v>
      </c>
      <c r="AC276" s="46">
        <v>1475</v>
      </c>
      <c r="AD276" s="46">
        <v>1475</v>
      </c>
      <c r="AE276" s="46">
        <v>1477</v>
      </c>
      <c r="AF276" s="46">
        <v>1482</v>
      </c>
      <c r="AG276" s="46">
        <v>1466</v>
      </c>
      <c r="AH276" s="46">
        <v>1452</v>
      </c>
      <c r="AI276" s="46">
        <v>1432</v>
      </c>
      <c r="AJ276" s="46">
        <v>1417</v>
      </c>
      <c r="AK276" s="46">
        <v>1401</v>
      </c>
      <c r="AL276" s="46">
        <v>1396</v>
      </c>
      <c r="AM276" s="46">
        <v>1411</v>
      </c>
      <c r="AN276" s="46">
        <v>1430</v>
      </c>
      <c r="AO276" s="46">
        <v>1444</v>
      </c>
      <c r="AP276" s="46">
        <v>1469</v>
      </c>
      <c r="AQ276" s="46">
        <v>1494</v>
      </c>
      <c r="AR276" s="47">
        <v>1521</v>
      </c>
      <c r="AS276" s="80">
        <f>IF(COUNTIF(B$20:B276,B276)=1,1,"-")</f>
        <v>1</v>
      </c>
      <c r="AT276" s="80">
        <f>IF(COUNTIF(J$20:J276,J276)=1,1,"-")</f>
        <v>1</v>
      </c>
      <c r="AU276" s="80" t="str">
        <f>IF(COUNTIF(K$20:K276,K276)=1,1,"-")</f>
        <v>-</v>
      </c>
      <c r="AV276" s="80">
        <f>IF(COUNTIF(I$20:I276,I276)=1,1,"-")</f>
        <v>1</v>
      </c>
      <c r="AW276" s="48" t="s">
        <v>241</v>
      </c>
      <c r="AZ276"/>
      <c r="BA276"/>
      <c r="BB276"/>
      <c r="BC276"/>
      <c r="BD276"/>
    </row>
    <row r="277" spans="1:56" ht="15.75" customHeight="1" x14ac:dyDescent="0.2">
      <c r="A277" s="93" t="s">
        <v>1798</v>
      </c>
      <c r="B277" s="95" t="s">
        <v>2048</v>
      </c>
      <c r="C277" s="94" t="s">
        <v>2049</v>
      </c>
      <c r="D277" s="94" t="s">
        <v>171</v>
      </c>
      <c r="E277" s="94" t="s">
        <v>171</v>
      </c>
      <c r="F277" s="94" t="s">
        <v>385</v>
      </c>
      <c r="G277" s="96" t="s">
        <v>1013</v>
      </c>
      <c r="H277" s="96" t="s">
        <v>1014</v>
      </c>
      <c r="I277" s="96" t="s">
        <v>171</v>
      </c>
      <c r="J277" s="96" t="s">
        <v>171</v>
      </c>
      <c r="K277" s="96" t="s">
        <v>385</v>
      </c>
      <c r="L277" s="65">
        <f>HLOOKUP(L$20,$S$18:$AW277,ROW($S277)-ROW($S$18)+1,FALSE)</f>
        <v>249</v>
      </c>
      <c r="M277" s="65">
        <f>HLOOKUP(M$20,$S$18:$AW277,ROW($S277)-ROW($S$18)+1,FALSE)</f>
        <v>201</v>
      </c>
      <c r="N277" s="66">
        <f t="shared" ref="N277:N340" si="9">IF(ISERROR(M277/L277-1),"-",M277/L277-1)</f>
        <v>-0.19277108433734935</v>
      </c>
      <c r="O277" s="31">
        <f>IF(ISERROR(SUMIF($B$21:$B$672,$B277,$M$21:$M$672)/SUMIF($B$21:$B$672,$B277,$L$21:$L$672)-1),"-",SUMIF($B$21:$B$672,$B277,$M$21:$M$672)/SUMIF($B$21:$B$672,$B277,$L$21:$L$672)-1)</f>
        <v>-0.10776255707762561</v>
      </c>
      <c r="P277" s="31">
        <f>IF(ISERROR(SUMIF($J$21:$J$672,$J277,$M$21:$M$672)/SUMIF($J$21:$J$672,$J277,$L$21:$L$672)-1),"-",SUMIF($J$21:$J$672,$J277,$M$21:$M$672)/SUMIF($J$21:$J$672,$J277,$L$21:$L$672)-1)</f>
        <v>-0.11848760748609</v>
      </c>
      <c r="Q277" s="31">
        <f>IF(ISERROR(SUMIF($K$21:$K$672,$K277,$M$21:$M$672)/SUMIF($K$21:$K$672,$K277,$L$21:$L$672)-1),"-",SUMIF($K$21:$K$672,$K277,$M$21:$M$672)/SUMIF($K$21:$K$672,$K277,$L$21:$L$672)-1)</f>
        <v>-0.10412074832930718</v>
      </c>
      <c r="R277" s="31">
        <f>IF(ISERROR(SUMIF($I$21:$I$672,$I277,$M$21:$M$672)/SUMIF($I$21:$I$672,$I277,$L$21:$L$672)-1),"-",SUMIF($I$21:$I$672,$I277,$M$21:$M$672)/SUMIF($I$21:$I$672,$I277,$L$21:$L$672)-1)</f>
        <v>-0.11601705237515225</v>
      </c>
      <c r="S277" s="46">
        <v>236</v>
      </c>
      <c r="T277" s="46">
        <v>211</v>
      </c>
      <c r="U277" s="46">
        <v>228</v>
      </c>
      <c r="V277" s="46">
        <v>221</v>
      </c>
      <c r="W277" s="46">
        <v>240</v>
      </c>
      <c r="X277" s="46">
        <v>249</v>
      </c>
      <c r="Y277" s="46">
        <v>254</v>
      </c>
      <c r="Z277" s="46">
        <v>248</v>
      </c>
      <c r="AA277" s="46">
        <v>235</v>
      </c>
      <c r="AB277" s="46">
        <v>215</v>
      </c>
      <c r="AC277" s="46">
        <v>201</v>
      </c>
      <c r="AD277" s="46">
        <v>192</v>
      </c>
      <c r="AE277" s="46">
        <v>185</v>
      </c>
      <c r="AF277" s="46">
        <v>182</v>
      </c>
      <c r="AG277" s="46">
        <v>179</v>
      </c>
      <c r="AH277" s="46">
        <v>176</v>
      </c>
      <c r="AI277" s="46">
        <v>174</v>
      </c>
      <c r="AJ277" s="46">
        <v>171</v>
      </c>
      <c r="AK277" s="46">
        <v>167</v>
      </c>
      <c r="AL277" s="46">
        <v>164</v>
      </c>
      <c r="AM277" s="46">
        <v>163</v>
      </c>
      <c r="AN277" s="46">
        <v>163</v>
      </c>
      <c r="AO277" s="46">
        <v>162</v>
      </c>
      <c r="AP277" s="46">
        <v>163</v>
      </c>
      <c r="AQ277" s="46">
        <v>163</v>
      </c>
      <c r="AR277" s="47">
        <v>163</v>
      </c>
      <c r="AS277" s="80" t="str">
        <f>IF(COUNTIF(B$20:B277,B277)=1,1,"-")</f>
        <v>-</v>
      </c>
      <c r="AT277" s="80" t="str">
        <f>IF(COUNTIF(J$20:J277,J277)=1,1,"-")</f>
        <v>-</v>
      </c>
      <c r="AU277" s="80" t="str">
        <f>IF(COUNTIF(K$20:K277,K277)=1,1,"-")</f>
        <v>-</v>
      </c>
      <c r="AV277" s="80" t="str">
        <f>IF(COUNTIF(I$20:I277,I277)=1,1,"-")</f>
        <v>-</v>
      </c>
      <c r="AW277" s="48" t="s">
        <v>241</v>
      </c>
      <c r="AZ277"/>
      <c r="BA277"/>
      <c r="BB277"/>
      <c r="BC277"/>
      <c r="BD277"/>
    </row>
    <row r="278" spans="1:56" ht="15.75" customHeight="1" x14ac:dyDescent="0.2">
      <c r="A278" s="93" t="s">
        <v>1798</v>
      </c>
      <c r="B278" s="95" t="s">
        <v>1907</v>
      </c>
      <c r="C278" s="94" t="s">
        <v>1908</v>
      </c>
      <c r="D278" s="94" t="s">
        <v>22</v>
      </c>
      <c r="E278" s="94" t="s">
        <v>22</v>
      </c>
      <c r="F278" s="94" t="s">
        <v>391</v>
      </c>
      <c r="G278" s="96" t="s">
        <v>1015</v>
      </c>
      <c r="H278" s="96" t="s">
        <v>1016</v>
      </c>
      <c r="I278" s="96" t="s">
        <v>327</v>
      </c>
      <c r="J278" s="96" t="s">
        <v>21</v>
      </c>
      <c r="K278" s="96" t="s">
        <v>391</v>
      </c>
      <c r="L278" s="65">
        <f>HLOOKUP(L$20,$S$18:$AW278,ROW($S278)-ROW($S$18)+1,FALSE)</f>
        <v>115</v>
      </c>
      <c r="M278" s="65">
        <f>HLOOKUP(M$20,$S$18:$AW278,ROW($S278)-ROW($S$18)+1,FALSE)</f>
        <v>119</v>
      </c>
      <c r="N278" s="66">
        <f t="shared" si="9"/>
        <v>3.4782608695652195E-2</v>
      </c>
      <c r="O278" s="31">
        <f>IF(ISERROR(SUMIF($B$21:$B$672,$B278,$M$21:$M$672)/SUMIF($B$21:$B$672,$B278,$L$21:$L$672)-1),"-",SUMIF($B$21:$B$672,$B278,$M$21:$M$672)/SUMIF($B$21:$B$672,$B278,$L$21:$L$672)-1)</f>
        <v>-2.0822331195775146E-2</v>
      </c>
      <c r="P278" s="31">
        <f>IF(ISERROR(SUMIF($J$21:$J$672,$J278,$M$21:$M$672)/SUMIF($J$21:$J$672,$J278,$L$21:$L$672)-1),"-",SUMIF($J$21:$J$672,$J278,$M$21:$M$672)/SUMIF($J$21:$J$672,$J278,$L$21:$L$672)-1)</f>
        <v>-8.6459114778694723E-2</v>
      </c>
      <c r="Q278" s="31">
        <f>IF(ISERROR(SUMIF($K$21:$K$672,$K278,$M$21:$M$672)/SUMIF($K$21:$K$672,$K278,$L$21:$L$672)-1),"-",SUMIF($K$21:$K$672,$K278,$M$21:$M$672)/SUMIF($K$21:$K$672,$K278,$L$21:$L$672)-1)</f>
        <v>-3.0916047319583084E-2</v>
      </c>
      <c r="R278" s="31">
        <f>IF(ISERROR(SUMIF($I$21:$I$672,$I278,$M$21:$M$672)/SUMIF($I$21:$I$672,$I278,$L$21:$L$672)-1),"-",SUMIF($I$21:$I$672,$I278,$M$21:$M$672)/SUMIF($I$21:$I$672,$I278,$L$21:$L$672)-1)</f>
        <v>-4.4253226797787315E-2</v>
      </c>
      <c r="S278" s="46">
        <v>107</v>
      </c>
      <c r="T278" s="46">
        <v>99</v>
      </c>
      <c r="U278" s="46">
        <v>82</v>
      </c>
      <c r="V278" s="46">
        <v>71</v>
      </c>
      <c r="W278" s="46">
        <v>104</v>
      </c>
      <c r="X278" s="46">
        <v>115</v>
      </c>
      <c r="Y278" s="46">
        <v>126</v>
      </c>
      <c r="Z278" s="46">
        <v>133</v>
      </c>
      <c r="AA278" s="46">
        <v>136</v>
      </c>
      <c r="AB278" s="46">
        <v>128</v>
      </c>
      <c r="AC278" s="46">
        <v>119</v>
      </c>
      <c r="AD278" s="46">
        <v>114</v>
      </c>
      <c r="AE278" s="46">
        <v>110</v>
      </c>
      <c r="AF278" s="46">
        <v>108</v>
      </c>
      <c r="AG278" s="46">
        <v>106</v>
      </c>
      <c r="AH278" s="46">
        <v>107</v>
      </c>
      <c r="AI278" s="46">
        <v>107</v>
      </c>
      <c r="AJ278" s="46">
        <v>106</v>
      </c>
      <c r="AK278" s="46">
        <v>105</v>
      </c>
      <c r="AL278" s="46">
        <v>105</v>
      </c>
      <c r="AM278" s="46">
        <v>105</v>
      </c>
      <c r="AN278" s="46">
        <v>107</v>
      </c>
      <c r="AO278" s="46">
        <v>110</v>
      </c>
      <c r="AP278" s="46">
        <v>112</v>
      </c>
      <c r="AQ278" s="46">
        <v>115</v>
      </c>
      <c r="AR278" s="47">
        <v>117</v>
      </c>
      <c r="AS278" s="80" t="str">
        <f>IF(COUNTIF(B$20:B278,B278)=1,1,"-")</f>
        <v>-</v>
      </c>
      <c r="AT278" s="80" t="str">
        <f>IF(COUNTIF(J$20:J278,J278)=1,1,"-")</f>
        <v>-</v>
      </c>
      <c r="AU278" s="80" t="str">
        <f>IF(COUNTIF(K$20:K278,K278)=1,1,"-")</f>
        <v>-</v>
      </c>
      <c r="AV278" s="80">
        <f>IF(COUNTIF(I$20:I278,I278)=1,1,"-")</f>
        <v>1</v>
      </c>
      <c r="AW278" s="48" t="s">
        <v>241</v>
      </c>
      <c r="AZ278"/>
      <c r="BA278"/>
      <c r="BB278"/>
      <c r="BC278"/>
      <c r="BD278"/>
    </row>
    <row r="279" spans="1:56" ht="15.75" customHeight="1" x14ac:dyDescent="0.2">
      <c r="A279" s="93" t="s">
        <v>1798</v>
      </c>
      <c r="B279" s="95" t="s">
        <v>2144</v>
      </c>
      <c r="C279" s="94" t="s">
        <v>2145</v>
      </c>
      <c r="D279" s="94" t="s">
        <v>201</v>
      </c>
      <c r="E279" s="94" t="s">
        <v>201</v>
      </c>
      <c r="F279" s="94" t="s">
        <v>386</v>
      </c>
      <c r="G279" s="96" t="s">
        <v>1017</v>
      </c>
      <c r="H279" s="96" t="s">
        <v>1018</v>
      </c>
      <c r="I279" s="96" t="s">
        <v>201</v>
      </c>
      <c r="J279" s="96" t="s">
        <v>201</v>
      </c>
      <c r="K279" s="96" t="s">
        <v>386</v>
      </c>
      <c r="L279" s="65">
        <f>HLOOKUP(L$20,$S$18:$AW279,ROW($S279)-ROW($S$18)+1,FALSE)</f>
        <v>1107</v>
      </c>
      <c r="M279" s="65">
        <f>HLOOKUP(M$20,$S$18:$AW279,ROW($S279)-ROW($S$18)+1,FALSE)</f>
        <v>927</v>
      </c>
      <c r="N279" s="66">
        <f t="shared" si="9"/>
        <v>-0.16260162601626016</v>
      </c>
      <c r="O279" s="31">
        <f>IF(ISERROR(SUMIF($B$21:$B$672,$B279,$M$21:$M$672)/SUMIF($B$21:$B$672,$B279,$L$21:$L$672)-1),"-",SUMIF($B$21:$B$672,$B279,$M$21:$M$672)/SUMIF($B$21:$B$672,$B279,$L$21:$L$672)-1)</f>
        <v>-0.16260162601626016</v>
      </c>
      <c r="P279" s="31">
        <f>IF(ISERROR(SUMIF($J$21:$J$672,$J279,$M$21:$M$672)/SUMIF($J$21:$J$672,$J279,$L$21:$L$672)-1),"-",SUMIF($J$21:$J$672,$J279,$M$21:$M$672)/SUMIF($J$21:$J$672,$J279,$L$21:$L$672)-1)</f>
        <v>-0.16260162601626016</v>
      </c>
      <c r="Q279" s="31">
        <f>IF(ISERROR(SUMIF($K$21:$K$672,$K279,$M$21:$M$672)/SUMIF($K$21:$K$672,$K279,$L$21:$L$672)-1),"-",SUMIF($K$21:$K$672,$K279,$M$21:$M$672)/SUMIF($K$21:$K$672,$K279,$L$21:$L$672)-1)</f>
        <v>-6.9526650567419579E-2</v>
      </c>
      <c r="R279" s="31">
        <f>IF(ISERROR(SUMIF($I$21:$I$672,$I279,$M$21:$M$672)/SUMIF($I$21:$I$672,$I279,$L$21:$L$672)-1),"-",SUMIF($I$21:$I$672,$I279,$M$21:$M$672)/SUMIF($I$21:$I$672,$I279,$L$21:$L$672)-1)</f>
        <v>-0.16260162601626016</v>
      </c>
      <c r="S279" s="46">
        <v>924</v>
      </c>
      <c r="T279" s="46">
        <v>957</v>
      </c>
      <c r="U279" s="46">
        <v>1017</v>
      </c>
      <c r="V279" s="46">
        <v>1077</v>
      </c>
      <c r="W279" s="46">
        <v>1109</v>
      </c>
      <c r="X279" s="46">
        <v>1107</v>
      </c>
      <c r="Y279" s="46">
        <v>1075</v>
      </c>
      <c r="Z279" s="46">
        <v>1023</v>
      </c>
      <c r="AA279" s="46">
        <v>974</v>
      </c>
      <c r="AB279" s="46">
        <v>948</v>
      </c>
      <c r="AC279" s="46">
        <v>927</v>
      </c>
      <c r="AD279" s="46">
        <v>930</v>
      </c>
      <c r="AE279" s="46">
        <v>935</v>
      </c>
      <c r="AF279" s="46">
        <v>935</v>
      </c>
      <c r="AG279" s="46">
        <v>926</v>
      </c>
      <c r="AH279" s="46">
        <v>905</v>
      </c>
      <c r="AI279" s="46">
        <v>886</v>
      </c>
      <c r="AJ279" s="46">
        <v>872</v>
      </c>
      <c r="AK279" s="46">
        <v>871</v>
      </c>
      <c r="AL279" s="46">
        <v>863</v>
      </c>
      <c r="AM279" s="46">
        <v>864</v>
      </c>
      <c r="AN279" s="46">
        <v>874</v>
      </c>
      <c r="AO279" s="46">
        <v>891</v>
      </c>
      <c r="AP279" s="46">
        <v>903</v>
      </c>
      <c r="AQ279" s="46">
        <v>909</v>
      </c>
      <c r="AR279" s="47">
        <v>910</v>
      </c>
      <c r="AS279" s="80">
        <f>IF(COUNTIF(B$20:B279,B279)=1,1,"-")</f>
        <v>1</v>
      </c>
      <c r="AT279" s="80">
        <f>IF(COUNTIF(J$20:J279,J279)=1,1,"-")</f>
        <v>1</v>
      </c>
      <c r="AU279" s="80" t="str">
        <f>IF(COUNTIF(K$20:K279,K279)=1,1,"-")</f>
        <v>-</v>
      </c>
      <c r="AV279" s="80">
        <f>IF(COUNTIF(I$20:I279,I279)=1,1,"-")</f>
        <v>1</v>
      </c>
      <c r="AW279" s="48" t="s">
        <v>241</v>
      </c>
      <c r="AZ279"/>
      <c r="BA279"/>
      <c r="BB279"/>
      <c r="BC279"/>
      <c r="BD279"/>
    </row>
    <row r="280" spans="1:56" ht="15.75" customHeight="1" x14ac:dyDescent="0.2">
      <c r="A280" s="93" t="s">
        <v>1798</v>
      </c>
      <c r="B280" s="95" t="s">
        <v>2146</v>
      </c>
      <c r="C280" s="94" t="s">
        <v>2147</v>
      </c>
      <c r="D280" s="94" t="s">
        <v>124</v>
      </c>
      <c r="E280" s="94" t="s">
        <v>124</v>
      </c>
      <c r="F280" s="94" t="s">
        <v>393</v>
      </c>
      <c r="G280" s="96" t="s">
        <v>1019</v>
      </c>
      <c r="H280" s="96" t="s">
        <v>1020</v>
      </c>
      <c r="I280" s="96" t="s">
        <v>124</v>
      </c>
      <c r="J280" s="96" t="s">
        <v>124</v>
      </c>
      <c r="K280" s="96" t="s">
        <v>393</v>
      </c>
      <c r="L280" s="65">
        <f>HLOOKUP(L$20,$S$18:$AW280,ROW($S280)-ROW($S$18)+1,FALSE)</f>
        <v>3195</v>
      </c>
      <c r="M280" s="65">
        <f>HLOOKUP(M$20,$S$18:$AW280,ROW($S280)-ROW($S$18)+1,FALSE)</f>
        <v>2878</v>
      </c>
      <c r="N280" s="66">
        <f t="shared" si="9"/>
        <v>-9.9217527386541438E-2</v>
      </c>
      <c r="O280" s="31">
        <f>IF(ISERROR(SUMIF($B$21:$B$672,$B280,$M$21:$M$672)/SUMIF($B$21:$B$672,$B280,$L$21:$L$672)-1),"-",SUMIF($B$21:$B$672,$B280,$M$21:$M$672)/SUMIF($B$21:$B$672,$B280,$L$21:$L$672)-1)</f>
        <v>-9.9217527386541438E-2</v>
      </c>
      <c r="P280" s="31">
        <f>IF(ISERROR(SUMIF($J$21:$J$672,$J280,$M$21:$M$672)/SUMIF($J$21:$J$672,$J280,$L$21:$L$672)-1),"-",SUMIF($J$21:$J$672,$J280,$M$21:$M$672)/SUMIF($J$21:$J$672,$J280,$L$21:$L$672)-1)</f>
        <v>-9.658434051497633E-2</v>
      </c>
      <c r="Q280" s="31">
        <f>IF(ISERROR(SUMIF($K$21:$K$672,$K280,$M$21:$M$672)/SUMIF($K$21:$K$672,$K280,$L$21:$L$672)-1),"-",SUMIF($K$21:$K$672,$K280,$M$21:$M$672)/SUMIF($K$21:$K$672,$K280,$L$21:$L$672)-1)</f>
        <v>-9.0499240698557304E-2</v>
      </c>
      <c r="R280" s="31">
        <f>IF(ISERROR(SUMIF($I$21:$I$672,$I280,$M$21:$M$672)/SUMIF($I$21:$I$672,$I280,$L$21:$L$672)-1),"-",SUMIF($I$21:$I$672,$I280,$M$21:$M$672)/SUMIF($I$21:$I$672,$I280,$L$21:$L$672)-1)</f>
        <v>-9.658434051497633E-2</v>
      </c>
      <c r="S280" s="46">
        <v>3323</v>
      </c>
      <c r="T280" s="46">
        <v>3386</v>
      </c>
      <c r="U280" s="46">
        <v>3349</v>
      </c>
      <c r="V280" s="46">
        <v>3255</v>
      </c>
      <c r="W280" s="46">
        <v>3212</v>
      </c>
      <c r="X280" s="46">
        <v>3195</v>
      </c>
      <c r="Y280" s="46">
        <v>3175</v>
      </c>
      <c r="Z280" s="46">
        <v>3105</v>
      </c>
      <c r="AA280" s="46">
        <v>3047</v>
      </c>
      <c r="AB280" s="46">
        <v>2956</v>
      </c>
      <c r="AC280" s="46">
        <v>2878</v>
      </c>
      <c r="AD280" s="46">
        <v>2839</v>
      </c>
      <c r="AE280" s="46">
        <v>2809</v>
      </c>
      <c r="AF280" s="46">
        <v>2796</v>
      </c>
      <c r="AG280" s="46">
        <v>2766</v>
      </c>
      <c r="AH280" s="46">
        <v>2738</v>
      </c>
      <c r="AI280" s="46">
        <v>2699</v>
      </c>
      <c r="AJ280" s="46">
        <v>2668</v>
      </c>
      <c r="AK280" s="46">
        <v>2645</v>
      </c>
      <c r="AL280" s="46">
        <v>2628</v>
      </c>
      <c r="AM280" s="46">
        <v>2622</v>
      </c>
      <c r="AN280" s="46">
        <v>2629</v>
      </c>
      <c r="AO280" s="46">
        <v>2654</v>
      </c>
      <c r="AP280" s="46">
        <v>2693</v>
      </c>
      <c r="AQ280" s="46">
        <v>2733</v>
      </c>
      <c r="AR280" s="47">
        <v>2766</v>
      </c>
      <c r="AS280" s="80">
        <f>IF(COUNTIF(B$20:B280,B280)=1,1,"-")</f>
        <v>1</v>
      </c>
      <c r="AT280" s="80" t="str">
        <f>IF(COUNTIF(J$20:J280,J280)=1,1,"-")</f>
        <v>-</v>
      </c>
      <c r="AU280" s="80" t="str">
        <f>IF(COUNTIF(K$20:K280,K280)=1,1,"-")</f>
        <v>-</v>
      </c>
      <c r="AV280" s="80" t="str">
        <f>IF(COUNTIF(I$20:I280,I280)=1,1,"-")</f>
        <v>-</v>
      </c>
      <c r="AW280" s="48" t="s">
        <v>241</v>
      </c>
      <c r="AZ280"/>
      <c r="BA280"/>
      <c r="BB280"/>
      <c r="BC280"/>
      <c r="BD280"/>
    </row>
    <row r="281" spans="1:56" ht="15.75" customHeight="1" x14ac:dyDescent="0.2">
      <c r="A281" s="93" t="s">
        <v>1798</v>
      </c>
      <c r="B281" s="95" t="s">
        <v>1956</v>
      </c>
      <c r="C281" s="94" t="s">
        <v>1957</v>
      </c>
      <c r="D281" s="94" t="s">
        <v>62</v>
      </c>
      <c r="E281" s="94" t="s">
        <v>62</v>
      </c>
      <c r="F281" s="94" t="s">
        <v>389</v>
      </c>
      <c r="G281" s="96" t="s">
        <v>1021</v>
      </c>
      <c r="H281" s="96" t="s">
        <v>1022</v>
      </c>
      <c r="I281" s="96" t="s">
        <v>145</v>
      </c>
      <c r="J281" s="96" t="s">
        <v>145</v>
      </c>
      <c r="K281" s="96" t="s">
        <v>389</v>
      </c>
      <c r="L281" s="65">
        <f>HLOOKUP(L$20,$S$18:$AW281,ROW($S281)-ROW($S$18)+1,FALSE)</f>
        <v>2034</v>
      </c>
      <c r="M281" s="65">
        <f>HLOOKUP(M$20,$S$18:$AW281,ROW($S281)-ROW($S$18)+1,FALSE)</f>
        <v>1659</v>
      </c>
      <c r="N281" s="66">
        <f t="shared" si="9"/>
        <v>-0.18436578171091444</v>
      </c>
      <c r="O281" s="31">
        <f>IF(ISERROR(SUMIF($B$21:$B$672,$B281,$M$21:$M$672)/SUMIF($B$21:$B$672,$B281,$L$21:$L$672)-1),"-",SUMIF($B$21:$B$672,$B281,$M$21:$M$672)/SUMIF($B$21:$B$672,$B281,$L$21:$L$672)-1)</f>
        <v>-6.9290712468193405E-2</v>
      </c>
      <c r="P281" s="31">
        <f>IF(ISERROR(SUMIF($J$21:$J$672,$J281,$M$21:$M$672)/SUMIF($J$21:$J$672,$J281,$L$21:$L$672)-1),"-",SUMIF($J$21:$J$672,$J281,$M$21:$M$672)/SUMIF($J$21:$J$672,$J281,$L$21:$L$672)-1)</f>
        <v>-0.18436578171091444</v>
      </c>
      <c r="Q281" s="31">
        <f>IF(ISERROR(SUMIF($K$21:$K$672,$K281,$M$21:$M$672)/SUMIF($K$21:$K$672,$K281,$L$21:$L$672)-1),"-",SUMIF($K$21:$K$672,$K281,$M$21:$M$672)/SUMIF($K$21:$K$672,$K281,$L$21:$L$672)-1)</f>
        <v>-7.8231982896267982E-2</v>
      </c>
      <c r="R281" s="31">
        <f>IF(ISERROR(SUMIF($I$21:$I$672,$I281,$M$21:$M$672)/SUMIF($I$21:$I$672,$I281,$L$21:$L$672)-1),"-",SUMIF($I$21:$I$672,$I281,$M$21:$M$672)/SUMIF($I$21:$I$672,$I281,$L$21:$L$672)-1)</f>
        <v>-0.18436578171091444</v>
      </c>
      <c r="S281" s="46">
        <v>2092</v>
      </c>
      <c r="T281" s="46">
        <v>2090</v>
      </c>
      <c r="U281" s="46">
        <v>2096</v>
      </c>
      <c r="V281" s="46">
        <v>2049</v>
      </c>
      <c r="W281" s="46">
        <v>2036</v>
      </c>
      <c r="X281" s="46">
        <v>2034</v>
      </c>
      <c r="Y281" s="46">
        <v>1976</v>
      </c>
      <c r="Z281" s="46">
        <v>1911</v>
      </c>
      <c r="AA281" s="46">
        <v>1831</v>
      </c>
      <c r="AB281" s="46">
        <v>1732</v>
      </c>
      <c r="AC281" s="46">
        <v>1659</v>
      </c>
      <c r="AD281" s="46">
        <v>1599</v>
      </c>
      <c r="AE281" s="46">
        <v>1541</v>
      </c>
      <c r="AF281" s="46">
        <v>1513</v>
      </c>
      <c r="AG281" s="46">
        <v>1487</v>
      </c>
      <c r="AH281" s="46">
        <v>1477</v>
      </c>
      <c r="AI281" s="46">
        <v>1483</v>
      </c>
      <c r="AJ281" s="46">
        <v>1500</v>
      </c>
      <c r="AK281" s="46">
        <v>1512</v>
      </c>
      <c r="AL281" s="46">
        <v>1544</v>
      </c>
      <c r="AM281" s="46">
        <v>1565</v>
      </c>
      <c r="AN281" s="46">
        <v>1595</v>
      </c>
      <c r="AO281" s="46">
        <v>1617</v>
      </c>
      <c r="AP281" s="46">
        <v>1628</v>
      </c>
      <c r="AQ281" s="46">
        <v>1647</v>
      </c>
      <c r="AR281" s="47">
        <v>1669</v>
      </c>
      <c r="AS281" s="80" t="str">
        <f>IF(COUNTIF(B$20:B281,B281)=1,1,"-")</f>
        <v>-</v>
      </c>
      <c r="AT281" s="80">
        <f>IF(COUNTIF(J$20:J281,J281)=1,1,"-")</f>
        <v>1</v>
      </c>
      <c r="AU281" s="80" t="str">
        <f>IF(COUNTIF(K$20:K281,K281)=1,1,"-")</f>
        <v>-</v>
      </c>
      <c r="AV281" s="80">
        <f>IF(COUNTIF(I$20:I281,I281)=1,1,"-")</f>
        <v>1</v>
      </c>
      <c r="AW281" s="48" t="s">
        <v>241</v>
      </c>
      <c r="AZ281"/>
      <c r="BA281"/>
      <c r="BB281"/>
      <c r="BC281"/>
      <c r="BD281"/>
    </row>
    <row r="282" spans="1:56" ht="15.75" customHeight="1" x14ac:dyDescent="0.2">
      <c r="A282" s="93" t="s">
        <v>1798</v>
      </c>
      <c r="B282" s="95" t="s">
        <v>2148</v>
      </c>
      <c r="C282" s="94" t="s">
        <v>2149</v>
      </c>
      <c r="D282" s="94" t="s">
        <v>27</v>
      </c>
      <c r="E282" s="94" t="s">
        <v>27</v>
      </c>
      <c r="F282" s="94" t="s">
        <v>388</v>
      </c>
      <c r="G282" s="96" t="s">
        <v>1023</v>
      </c>
      <c r="H282" s="96" t="s">
        <v>1024</v>
      </c>
      <c r="I282" s="96" t="s">
        <v>27</v>
      </c>
      <c r="J282" s="96" t="s">
        <v>27</v>
      </c>
      <c r="K282" s="96" t="s">
        <v>388</v>
      </c>
      <c r="L282" s="65">
        <f>HLOOKUP(L$20,$S$18:$AW282,ROW($S282)-ROW($S$18)+1,FALSE)</f>
        <v>470</v>
      </c>
      <c r="M282" s="65">
        <f>HLOOKUP(M$20,$S$18:$AW282,ROW($S282)-ROW($S$18)+1,FALSE)</f>
        <v>464</v>
      </c>
      <c r="N282" s="66">
        <f t="shared" si="9"/>
        <v>-1.2765957446808529E-2</v>
      </c>
      <c r="O282" s="31">
        <f>IF(ISERROR(SUMIF($B$21:$B$672,$B282,$M$21:$M$672)/SUMIF($B$21:$B$672,$B282,$L$21:$L$672)-1),"-",SUMIF($B$21:$B$672,$B282,$M$21:$M$672)/SUMIF($B$21:$B$672,$B282,$L$21:$L$672)-1)</f>
        <v>-1.2765957446808529E-2</v>
      </c>
      <c r="P282" s="31">
        <f>IF(ISERROR(SUMIF($J$21:$J$672,$J282,$M$21:$M$672)/SUMIF($J$21:$J$672,$J282,$L$21:$L$672)-1),"-",SUMIF($J$21:$J$672,$J282,$M$21:$M$672)/SUMIF($J$21:$J$672,$J282,$L$21:$L$672)-1)</f>
        <v>-1.3455394445809787E-2</v>
      </c>
      <c r="Q282" s="31">
        <f>IF(ISERROR(SUMIF($K$21:$K$672,$K282,$M$21:$M$672)/SUMIF($K$21:$K$672,$K282,$L$21:$L$672)-1),"-",SUMIF($K$21:$K$672,$K282,$M$21:$M$672)/SUMIF($K$21:$K$672,$K282,$L$21:$L$672)-1)</f>
        <v>-5.3599033502643612E-2</v>
      </c>
      <c r="R282" s="31">
        <f>IF(ISERROR(SUMIF($I$21:$I$672,$I282,$M$21:$M$672)/SUMIF($I$21:$I$672,$I282,$L$21:$L$672)-1),"-",SUMIF($I$21:$I$672,$I282,$M$21:$M$672)/SUMIF($I$21:$I$672,$I282,$L$21:$L$672)-1)</f>
        <v>-1.3455394445809787E-2</v>
      </c>
      <c r="S282" s="46">
        <v>481</v>
      </c>
      <c r="T282" s="46">
        <v>447</v>
      </c>
      <c r="U282" s="46">
        <v>387</v>
      </c>
      <c r="V282" s="46">
        <v>423</v>
      </c>
      <c r="W282" s="46">
        <v>446</v>
      </c>
      <c r="X282" s="46">
        <v>470</v>
      </c>
      <c r="Y282" s="46">
        <v>515</v>
      </c>
      <c r="Z282" s="46">
        <v>514</v>
      </c>
      <c r="AA282" s="46">
        <v>505</v>
      </c>
      <c r="AB282" s="46">
        <v>480</v>
      </c>
      <c r="AC282" s="46">
        <v>464</v>
      </c>
      <c r="AD282" s="46">
        <v>457</v>
      </c>
      <c r="AE282" s="46">
        <v>453</v>
      </c>
      <c r="AF282" s="46">
        <v>454</v>
      </c>
      <c r="AG282" s="46">
        <v>450</v>
      </c>
      <c r="AH282" s="46">
        <v>446</v>
      </c>
      <c r="AI282" s="46">
        <v>438</v>
      </c>
      <c r="AJ282" s="46">
        <v>431</v>
      </c>
      <c r="AK282" s="46">
        <v>427</v>
      </c>
      <c r="AL282" s="46">
        <v>427</v>
      </c>
      <c r="AM282" s="46">
        <v>430</v>
      </c>
      <c r="AN282" s="46">
        <v>436</v>
      </c>
      <c r="AO282" s="46">
        <v>443</v>
      </c>
      <c r="AP282" s="46">
        <v>449</v>
      </c>
      <c r="AQ282" s="46">
        <v>457</v>
      </c>
      <c r="AR282" s="47">
        <v>458</v>
      </c>
      <c r="AS282" s="80">
        <f>IF(COUNTIF(B$20:B282,B282)=1,1,"-")</f>
        <v>1</v>
      </c>
      <c r="AT282" s="80" t="str">
        <f>IF(COUNTIF(J$20:J282,J282)=1,1,"-")</f>
        <v>-</v>
      </c>
      <c r="AU282" s="80" t="str">
        <f>IF(COUNTIF(K$20:K282,K282)=1,1,"-")</f>
        <v>-</v>
      </c>
      <c r="AV282" s="80" t="str">
        <f>IF(COUNTIF(I$20:I282,I282)=1,1,"-")</f>
        <v>-</v>
      </c>
      <c r="AW282" s="48" t="s">
        <v>241</v>
      </c>
      <c r="AZ282"/>
      <c r="BA282"/>
      <c r="BB282"/>
      <c r="BC282"/>
      <c r="BD282"/>
    </row>
    <row r="283" spans="1:56" ht="15.75" customHeight="1" x14ac:dyDescent="0.2">
      <c r="A283" s="93" t="s">
        <v>1798</v>
      </c>
      <c r="B283" s="95" t="s">
        <v>442</v>
      </c>
      <c r="C283" s="94" t="s">
        <v>92</v>
      </c>
      <c r="D283" s="94" t="s">
        <v>305</v>
      </c>
      <c r="E283" s="94" t="s">
        <v>93</v>
      </c>
      <c r="F283" s="94" t="s">
        <v>389</v>
      </c>
      <c r="G283" s="96" t="s">
        <v>1025</v>
      </c>
      <c r="H283" s="96" t="s">
        <v>1026</v>
      </c>
      <c r="I283" s="96" t="s">
        <v>305</v>
      </c>
      <c r="J283" s="96" t="s">
        <v>93</v>
      </c>
      <c r="K283" s="96" t="s">
        <v>389</v>
      </c>
      <c r="L283" s="65">
        <f>HLOOKUP(L$20,$S$18:$AW283,ROW($S283)-ROW($S$18)+1,FALSE)</f>
        <v>178</v>
      </c>
      <c r="M283" s="65">
        <f>HLOOKUP(M$20,$S$18:$AW283,ROW($S283)-ROW($S$18)+1,FALSE)</f>
        <v>170</v>
      </c>
      <c r="N283" s="66">
        <f t="shared" si="9"/>
        <v>-4.49438202247191E-2</v>
      </c>
      <c r="O283" s="31">
        <f>IF(ISERROR(SUMIF($B$21:$B$672,$B283,$M$21:$M$672)/SUMIF($B$21:$B$672,$B283,$L$21:$L$672)-1),"-",SUMIF($B$21:$B$672,$B283,$M$21:$M$672)/SUMIF($B$21:$B$672,$B283,$L$21:$L$672)-1)</f>
        <v>-4.49438202247191E-2</v>
      </c>
      <c r="P283" s="31">
        <f>IF(ISERROR(SUMIF($J$21:$J$672,$J283,$M$21:$M$672)/SUMIF($J$21:$J$672,$J283,$L$21:$L$672)-1),"-",SUMIF($J$21:$J$672,$J283,$M$21:$M$672)/SUMIF($J$21:$J$672,$J283,$L$21:$L$672)-1)</f>
        <v>-7.434154630416312E-2</v>
      </c>
      <c r="Q283" s="31">
        <f>IF(ISERROR(SUMIF($K$21:$K$672,$K283,$M$21:$M$672)/SUMIF($K$21:$K$672,$K283,$L$21:$L$672)-1),"-",SUMIF($K$21:$K$672,$K283,$M$21:$M$672)/SUMIF($K$21:$K$672,$K283,$L$21:$L$672)-1)</f>
        <v>-7.8231982896267982E-2</v>
      </c>
      <c r="R283" s="31">
        <f>IF(ISERROR(SUMIF($I$21:$I$672,$I283,$M$21:$M$672)/SUMIF($I$21:$I$672,$I283,$L$21:$L$672)-1),"-",SUMIF($I$21:$I$672,$I283,$M$21:$M$672)/SUMIF($I$21:$I$672,$I283,$L$21:$L$672)-1)</f>
        <v>-7.434154630416312E-2</v>
      </c>
      <c r="S283" s="46">
        <v>159</v>
      </c>
      <c r="T283" s="46">
        <v>158</v>
      </c>
      <c r="U283" s="46">
        <v>167</v>
      </c>
      <c r="V283" s="46">
        <v>185</v>
      </c>
      <c r="W283" s="46">
        <v>184</v>
      </c>
      <c r="X283" s="46">
        <v>178</v>
      </c>
      <c r="Y283" s="46">
        <v>188</v>
      </c>
      <c r="Z283" s="46">
        <v>187</v>
      </c>
      <c r="AA283" s="46">
        <v>184</v>
      </c>
      <c r="AB283" s="46">
        <v>182</v>
      </c>
      <c r="AC283" s="46">
        <v>170</v>
      </c>
      <c r="AD283" s="46">
        <v>160</v>
      </c>
      <c r="AE283" s="46">
        <v>155</v>
      </c>
      <c r="AF283" s="46">
        <v>152</v>
      </c>
      <c r="AG283" s="46">
        <v>150</v>
      </c>
      <c r="AH283" s="46">
        <v>147</v>
      </c>
      <c r="AI283" s="46">
        <v>145</v>
      </c>
      <c r="AJ283" s="46">
        <v>144</v>
      </c>
      <c r="AK283" s="46">
        <v>140</v>
      </c>
      <c r="AL283" s="46">
        <v>138</v>
      </c>
      <c r="AM283" s="46">
        <v>139</v>
      </c>
      <c r="AN283" s="46">
        <v>139</v>
      </c>
      <c r="AO283" s="46">
        <v>140</v>
      </c>
      <c r="AP283" s="46">
        <v>142</v>
      </c>
      <c r="AQ283" s="46">
        <v>145</v>
      </c>
      <c r="AR283" s="47">
        <v>147</v>
      </c>
      <c r="AS283" s="80">
        <f>IF(COUNTIF(B$20:B283,B283)=1,1,"-")</f>
        <v>1</v>
      </c>
      <c r="AT283" s="80" t="str">
        <f>IF(COUNTIF(J$20:J283,J283)=1,1,"-")</f>
        <v>-</v>
      </c>
      <c r="AU283" s="80" t="str">
        <f>IF(COUNTIF(K$20:K283,K283)=1,1,"-")</f>
        <v>-</v>
      </c>
      <c r="AV283" s="80" t="str">
        <f>IF(COUNTIF(I$20:I283,I283)=1,1,"-")</f>
        <v>-</v>
      </c>
      <c r="AW283" s="48" t="s">
        <v>241</v>
      </c>
      <c r="AZ283"/>
      <c r="BA283"/>
      <c r="BB283"/>
      <c r="BC283"/>
      <c r="BD283"/>
    </row>
    <row r="284" spans="1:56" ht="15.75" customHeight="1" x14ac:dyDescent="0.2">
      <c r="A284" s="93" t="s">
        <v>1798</v>
      </c>
      <c r="B284" s="95" t="s">
        <v>2150</v>
      </c>
      <c r="C284" s="94" t="s">
        <v>2151</v>
      </c>
      <c r="D284" s="94" t="s">
        <v>74</v>
      </c>
      <c r="E284" s="94" t="s">
        <v>74</v>
      </c>
      <c r="F284" s="94" t="s">
        <v>384</v>
      </c>
      <c r="G284" s="96" t="s">
        <v>1027</v>
      </c>
      <c r="H284" s="96" t="s">
        <v>1028</v>
      </c>
      <c r="I284" s="96" t="s">
        <v>74</v>
      </c>
      <c r="J284" s="96" t="s">
        <v>74</v>
      </c>
      <c r="K284" s="96" t="s">
        <v>384</v>
      </c>
      <c r="L284" s="65">
        <f>HLOOKUP(L$20,$S$18:$AW284,ROW($S284)-ROW($S$18)+1,FALSE)</f>
        <v>1570</v>
      </c>
      <c r="M284" s="65">
        <f>HLOOKUP(M$20,$S$18:$AW284,ROW($S284)-ROW($S$18)+1,FALSE)</f>
        <v>1512</v>
      </c>
      <c r="N284" s="66">
        <f t="shared" si="9"/>
        <v>-3.6942675159235661E-2</v>
      </c>
      <c r="O284" s="31">
        <f>IF(ISERROR(SUMIF($B$21:$B$672,$B284,$M$21:$M$672)/SUMIF($B$21:$B$672,$B284,$L$21:$L$672)-1),"-",SUMIF($B$21:$B$672,$B284,$M$21:$M$672)/SUMIF($B$21:$B$672,$B284,$L$21:$L$672)-1)</f>
        <v>-4.6458492003046414E-2</v>
      </c>
      <c r="P284" s="31">
        <f>IF(ISERROR(SUMIF($J$21:$J$672,$J284,$M$21:$M$672)/SUMIF($J$21:$J$672,$J284,$L$21:$L$672)-1),"-",SUMIF($J$21:$J$672,$J284,$M$21:$M$672)/SUMIF($J$21:$J$672,$J284,$L$21:$L$672)-1)</f>
        <v>-6.3732778273366986E-2</v>
      </c>
      <c r="Q284" s="31">
        <f>IF(ISERROR(SUMIF($K$21:$K$672,$K284,$M$21:$M$672)/SUMIF($K$21:$K$672,$K284,$L$21:$L$672)-1),"-",SUMIF($K$21:$K$672,$K284,$M$21:$M$672)/SUMIF($K$21:$K$672,$K284,$L$21:$L$672)-1)</f>
        <v>-2.2365450582957913E-2</v>
      </c>
      <c r="R284" s="31">
        <f>IF(ISERROR(SUMIF($I$21:$I$672,$I284,$M$21:$M$672)/SUMIF($I$21:$I$672,$I284,$L$21:$L$672)-1),"-",SUMIF($I$21:$I$672,$I284,$M$21:$M$672)/SUMIF($I$21:$I$672,$I284,$L$21:$L$672)-1)</f>
        <v>-6.3732778273366986E-2</v>
      </c>
      <c r="S284" s="46">
        <v>1263</v>
      </c>
      <c r="T284" s="46">
        <v>1295</v>
      </c>
      <c r="U284" s="46">
        <v>1359</v>
      </c>
      <c r="V284" s="46">
        <v>1451</v>
      </c>
      <c r="W284" s="46">
        <v>1541</v>
      </c>
      <c r="X284" s="46">
        <v>1570</v>
      </c>
      <c r="Y284" s="46">
        <v>1601</v>
      </c>
      <c r="Z284" s="46">
        <v>1599</v>
      </c>
      <c r="AA284" s="46">
        <v>1563</v>
      </c>
      <c r="AB284" s="46">
        <v>1525</v>
      </c>
      <c r="AC284" s="46">
        <v>1512</v>
      </c>
      <c r="AD284" s="46">
        <v>1483</v>
      </c>
      <c r="AE284" s="46">
        <v>1464</v>
      </c>
      <c r="AF284" s="46">
        <v>1450</v>
      </c>
      <c r="AG284" s="46">
        <v>1434</v>
      </c>
      <c r="AH284" s="46">
        <v>1388</v>
      </c>
      <c r="AI284" s="46">
        <v>1367</v>
      </c>
      <c r="AJ284" s="46">
        <v>1347</v>
      </c>
      <c r="AK284" s="46">
        <v>1307</v>
      </c>
      <c r="AL284" s="46">
        <v>1303</v>
      </c>
      <c r="AM284" s="46">
        <v>1298</v>
      </c>
      <c r="AN284" s="46">
        <v>1318</v>
      </c>
      <c r="AO284" s="46">
        <v>1345</v>
      </c>
      <c r="AP284" s="46">
        <v>1354</v>
      </c>
      <c r="AQ284" s="46">
        <v>1378</v>
      </c>
      <c r="AR284" s="47">
        <v>1397</v>
      </c>
      <c r="AS284" s="80">
        <f>IF(COUNTIF(B$20:B284,B284)=1,1,"-")</f>
        <v>1</v>
      </c>
      <c r="AT284" s="80" t="str">
        <f>IF(COUNTIF(J$20:J284,J284)=1,1,"-")</f>
        <v>-</v>
      </c>
      <c r="AU284" s="80" t="str">
        <f>IF(COUNTIF(K$20:K284,K284)=1,1,"-")</f>
        <v>-</v>
      </c>
      <c r="AV284" s="80" t="str">
        <f>IF(COUNTIF(I$20:I284,I284)=1,1,"-")</f>
        <v>-</v>
      </c>
      <c r="AW284" s="48" t="s">
        <v>241</v>
      </c>
      <c r="AZ284"/>
      <c r="BA284"/>
      <c r="BB284"/>
      <c r="BC284"/>
      <c r="BD284"/>
    </row>
    <row r="285" spans="1:56" ht="15.75" customHeight="1" x14ac:dyDescent="0.2">
      <c r="A285" s="93" t="s">
        <v>1798</v>
      </c>
      <c r="B285" s="95" t="s">
        <v>469</v>
      </c>
      <c r="C285" s="94" t="s">
        <v>257</v>
      </c>
      <c r="D285" s="94" t="s">
        <v>69</v>
      </c>
      <c r="E285" s="94" t="s">
        <v>69</v>
      </c>
      <c r="F285" s="94" t="s">
        <v>387</v>
      </c>
      <c r="G285" s="96" t="s">
        <v>1029</v>
      </c>
      <c r="H285" s="96" t="s">
        <v>1030</v>
      </c>
      <c r="I285" s="96" t="s">
        <v>69</v>
      </c>
      <c r="J285" s="96" t="s">
        <v>69</v>
      </c>
      <c r="K285" s="96" t="s">
        <v>387</v>
      </c>
      <c r="L285" s="65">
        <f>HLOOKUP(L$20,$S$18:$AW285,ROW($S285)-ROW($S$18)+1,FALSE)</f>
        <v>1611</v>
      </c>
      <c r="M285" s="65">
        <f>HLOOKUP(M$20,$S$18:$AW285,ROW($S285)-ROW($S$18)+1,FALSE)</f>
        <v>1604</v>
      </c>
      <c r="N285" s="66">
        <f t="shared" si="9"/>
        <v>-4.345127250155234E-3</v>
      </c>
      <c r="O285" s="31">
        <f>IF(ISERROR(SUMIF($B$21:$B$672,$B285,$M$21:$M$672)/SUMIF($B$21:$B$672,$B285,$L$21:$L$672)-1),"-",SUMIF($B$21:$B$672,$B285,$M$21:$M$672)/SUMIF($B$21:$B$672,$B285,$L$21:$L$672)-1)</f>
        <v>-9.2624356775300454E-3</v>
      </c>
      <c r="P285" s="31">
        <f>IF(ISERROR(SUMIF($J$21:$J$672,$J285,$M$21:$M$672)/SUMIF($J$21:$J$672,$J285,$L$21:$L$672)-1),"-",SUMIF($J$21:$J$672,$J285,$M$21:$M$672)/SUMIF($J$21:$J$672,$J285,$L$21:$L$672)-1)</f>
        <v>-4.9678148493931484E-2</v>
      </c>
      <c r="Q285" s="31">
        <f>IF(ISERROR(SUMIF($K$21:$K$672,$K285,$M$21:$M$672)/SUMIF($K$21:$K$672,$K285,$L$21:$L$672)-1),"-",SUMIF($K$21:$K$672,$K285,$M$21:$M$672)/SUMIF($K$21:$K$672,$K285,$L$21:$L$672)-1)</f>
        <v>-6.8899789056344862E-2</v>
      </c>
      <c r="R285" s="31">
        <f>IF(ISERROR(SUMIF($I$21:$I$672,$I285,$M$21:$M$672)/SUMIF($I$21:$I$672,$I285,$L$21:$L$672)-1),"-",SUMIF($I$21:$I$672,$I285,$M$21:$M$672)/SUMIF($I$21:$I$672,$I285,$L$21:$L$672)-1)</f>
        <v>-4.9678148493931484E-2</v>
      </c>
      <c r="S285" s="46">
        <v>1553</v>
      </c>
      <c r="T285" s="46">
        <v>1666</v>
      </c>
      <c r="U285" s="46">
        <v>1715</v>
      </c>
      <c r="V285" s="46">
        <v>1740</v>
      </c>
      <c r="W285" s="46">
        <v>1686</v>
      </c>
      <c r="X285" s="46">
        <v>1611</v>
      </c>
      <c r="Y285" s="46">
        <v>1569</v>
      </c>
      <c r="Z285" s="46">
        <v>1560</v>
      </c>
      <c r="AA285" s="46">
        <v>1572</v>
      </c>
      <c r="AB285" s="46">
        <v>1596</v>
      </c>
      <c r="AC285" s="46">
        <v>1604</v>
      </c>
      <c r="AD285" s="46">
        <v>1612</v>
      </c>
      <c r="AE285" s="46">
        <v>1612</v>
      </c>
      <c r="AF285" s="46">
        <v>1628</v>
      </c>
      <c r="AG285" s="46">
        <v>1651</v>
      </c>
      <c r="AH285" s="46">
        <v>1647</v>
      </c>
      <c r="AI285" s="46">
        <v>1652</v>
      </c>
      <c r="AJ285" s="46">
        <v>1640</v>
      </c>
      <c r="AK285" s="46">
        <v>1656</v>
      </c>
      <c r="AL285" s="46">
        <v>1673</v>
      </c>
      <c r="AM285" s="46">
        <v>1693</v>
      </c>
      <c r="AN285" s="46">
        <v>1726</v>
      </c>
      <c r="AO285" s="46">
        <v>1767</v>
      </c>
      <c r="AP285" s="46">
        <v>1809</v>
      </c>
      <c r="AQ285" s="46">
        <v>1842</v>
      </c>
      <c r="AR285" s="47">
        <v>1863</v>
      </c>
      <c r="AS285" s="80">
        <f>IF(COUNTIF(B$20:B285,B285)=1,1,"-")</f>
        <v>1</v>
      </c>
      <c r="AT285" s="80" t="str">
        <f>IF(COUNTIF(J$20:J285,J285)=1,1,"-")</f>
        <v>-</v>
      </c>
      <c r="AU285" s="80" t="str">
        <f>IF(COUNTIF(K$20:K285,K285)=1,1,"-")</f>
        <v>-</v>
      </c>
      <c r="AV285" s="80" t="str">
        <f>IF(COUNTIF(I$20:I285,I285)=1,1,"-")</f>
        <v>-</v>
      </c>
      <c r="AW285" s="48" t="s">
        <v>241</v>
      </c>
      <c r="AZ285"/>
      <c r="BA285"/>
      <c r="BB285"/>
      <c r="BC285"/>
      <c r="BD285"/>
    </row>
    <row r="286" spans="1:56" ht="15.75" customHeight="1" x14ac:dyDescent="0.2">
      <c r="A286" s="93" t="s">
        <v>1798</v>
      </c>
      <c r="B286" s="95" t="s">
        <v>2136</v>
      </c>
      <c r="C286" s="94" t="s">
        <v>2137</v>
      </c>
      <c r="D286" s="94" t="s">
        <v>280</v>
      </c>
      <c r="E286" s="94" t="s">
        <v>278</v>
      </c>
      <c r="F286" s="94" t="s">
        <v>384</v>
      </c>
      <c r="G286" s="96" t="s">
        <v>1031</v>
      </c>
      <c r="H286" s="96" t="s">
        <v>1032</v>
      </c>
      <c r="I286" s="96" t="s">
        <v>188</v>
      </c>
      <c r="J286" s="96" t="s">
        <v>188</v>
      </c>
      <c r="K286" s="96" t="s">
        <v>384</v>
      </c>
      <c r="L286" s="65">
        <f>HLOOKUP(L$20,$S$18:$AW286,ROW($S286)-ROW($S$18)+1,FALSE)</f>
        <v>77</v>
      </c>
      <c r="M286" s="65">
        <f>HLOOKUP(M$20,$S$18:$AW286,ROW($S286)-ROW($S$18)+1,FALSE)</f>
        <v>71</v>
      </c>
      <c r="N286" s="66">
        <f t="shared" si="9"/>
        <v>-7.7922077922077948E-2</v>
      </c>
      <c r="O286" s="31">
        <f>IF(ISERROR(SUMIF($B$21:$B$672,$B286,$M$21:$M$672)/SUMIF($B$21:$B$672,$B286,$L$21:$L$672)-1),"-",SUMIF($B$21:$B$672,$B286,$M$21:$M$672)/SUMIF($B$21:$B$672,$B286,$L$21:$L$672)-1)</f>
        <v>-7.5183246073298404E-2</v>
      </c>
      <c r="P286" s="31">
        <f>IF(ISERROR(SUMIF($J$21:$J$672,$J286,$M$21:$M$672)/SUMIF($J$21:$J$672,$J286,$L$21:$L$672)-1),"-",SUMIF($J$21:$J$672,$J286,$M$21:$M$672)/SUMIF($J$21:$J$672,$J286,$L$21:$L$672)-1)</f>
        <v>-0.13200851667849534</v>
      </c>
      <c r="Q286" s="31">
        <f>IF(ISERROR(SUMIF($K$21:$K$672,$K286,$M$21:$M$672)/SUMIF($K$21:$K$672,$K286,$L$21:$L$672)-1),"-",SUMIF($K$21:$K$672,$K286,$M$21:$M$672)/SUMIF($K$21:$K$672,$K286,$L$21:$L$672)-1)</f>
        <v>-2.2365450582957913E-2</v>
      </c>
      <c r="R286" s="31">
        <f>IF(ISERROR(SUMIF($I$21:$I$672,$I286,$M$21:$M$672)/SUMIF($I$21:$I$672,$I286,$L$21:$L$672)-1),"-",SUMIF($I$21:$I$672,$I286,$M$21:$M$672)/SUMIF($I$21:$I$672,$I286,$L$21:$L$672)-1)</f>
        <v>-0.13200851667849534</v>
      </c>
      <c r="S286" s="46">
        <v>61</v>
      </c>
      <c r="T286" s="46">
        <v>83</v>
      </c>
      <c r="U286" s="46">
        <v>100</v>
      </c>
      <c r="V286" s="46">
        <v>91</v>
      </c>
      <c r="W286" s="46">
        <v>77</v>
      </c>
      <c r="X286" s="46">
        <v>77</v>
      </c>
      <c r="Y286" s="46">
        <v>77</v>
      </c>
      <c r="Z286" s="46">
        <v>77</v>
      </c>
      <c r="AA286" s="46">
        <v>75</v>
      </c>
      <c r="AB286" s="46">
        <v>74</v>
      </c>
      <c r="AC286" s="46">
        <v>71</v>
      </c>
      <c r="AD286" s="46">
        <v>66</v>
      </c>
      <c r="AE286" s="46">
        <v>63</v>
      </c>
      <c r="AF286" s="46">
        <v>60</v>
      </c>
      <c r="AG286" s="46">
        <v>59</v>
      </c>
      <c r="AH286" s="46">
        <v>58</v>
      </c>
      <c r="AI286" s="46">
        <v>56</v>
      </c>
      <c r="AJ286" s="46">
        <v>55</v>
      </c>
      <c r="AK286" s="46">
        <v>54</v>
      </c>
      <c r="AL286" s="46">
        <v>54</v>
      </c>
      <c r="AM286" s="46">
        <v>54</v>
      </c>
      <c r="AN286" s="46">
        <v>54</v>
      </c>
      <c r="AO286" s="46">
        <v>54</v>
      </c>
      <c r="AP286" s="46">
        <v>54</v>
      </c>
      <c r="AQ286" s="46">
        <v>55</v>
      </c>
      <c r="AR286" s="47">
        <v>55</v>
      </c>
      <c r="AS286" s="80" t="str">
        <f>IF(COUNTIF(B$20:B286,B286)=1,1,"-")</f>
        <v>-</v>
      </c>
      <c r="AT286" s="80" t="str">
        <f>IF(COUNTIF(J$20:J286,J286)=1,1,"-")</f>
        <v>-</v>
      </c>
      <c r="AU286" s="80" t="str">
        <f>IF(COUNTIF(K$20:K286,K286)=1,1,"-")</f>
        <v>-</v>
      </c>
      <c r="AV286" s="80" t="str">
        <f>IF(COUNTIF(I$20:I286,I286)=1,1,"-")</f>
        <v>-</v>
      </c>
      <c r="AW286" s="48" t="s">
        <v>241</v>
      </c>
      <c r="AZ286"/>
      <c r="BA286"/>
      <c r="BB286"/>
      <c r="BC286"/>
      <c r="BD286"/>
    </row>
    <row r="287" spans="1:56" ht="15.75" customHeight="1" x14ac:dyDescent="0.2">
      <c r="A287" s="93" t="s">
        <v>1798</v>
      </c>
      <c r="B287" s="95" t="s">
        <v>2152</v>
      </c>
      <c r="C287" s="94" t="s">
        <v>2153</v>
      </c>
      <c r="D287" s="94" t="s">
        <v>32</v>
      </c>
      <c r="E287" s="94" t="s">
        <v>32</v>
      </c>
      <c r="F287" s="94" t="s">
        <v>390</v>
      </c>
      <c r="G287" s="96" t="s">
        <v>1033</v>
      </c>
      <c r="H287" s="96" t="s">
        <v>1034</v>
      </c>
      <c r="I287" s="96" t="s">
        <v>32</v>
      </c>
      <c r="J287" s="96" t="s">
        <v>32</v>
      </c>
      <c r="K287" s="96" t="s">
        <v>390</v>
      </c>
      <c r="L287" s="65">
        <f>HLOOKUP(L$20,$S$18:$AW287,ROW($S287)-ROW($S$18)+1,FALSE)</f>
        <v>1363</v>
      </c>
      <c r="M287" s="65">
        <f>HLOOKUP(M$20,$S$18:$AW287,ROW($S287)-ROW($S$18)+1,FALSE)</f>
        <v>1254</v>
      </c>
      <c r="N287" s="66">
        <f t="shared" si="9"/>
        <v>-7.9970652971386613E-2</v>
      </c>
      <c r="O287" s="31">
        <f>IF(ISERROR(SUMIF($B$21:$B$672,$B287,$M$21:$M$672)/SUMIF($B$21:$B$672,$B287,$L$21:$L$672)-1),"-",SUMIF($B$21:$B$672,$B287,$M$21:$M$672)/SUMIF($B$21:$B$672,$B287,$L$21:$L$672)-1)</f>
        <v>-7.9970652971386613E-2</v>
      </c>
      <c r="P287" s="31">
        <f>IF(ISERROR(SUMIF($J$21:$J$672,$J287,$M$21:$M$672)/SUMIF($J$21:$J$672,$J287,$L$21:$L$672)-1),"-",SUMIF($J$21:$J$672,$J287,$M$21:$M$672)/SUMIF($J$21:$J$672,$J287,$L$21:$L$672)-1)</f>
        <v>-7.9970652971386613E-2</v>
      </c>
      <c r="Q287" s="31">
        <f>IF(ISERROR(SUMIF($K$21:$K$672,$K287,$M$21:$M$672)/SUMIF($K$21:$K$672,$K287,$L$21:$L$672)-1),"-",SUMIF($K$21:$K$672,$K287,$M$21:$M$672)/SUMIF($K$21:$K$672,$K287,$L$21:$L$672)-1)</f>
        <v>-6.9640082528846903E-2</v>
      </c>
      <c r="R287" s="31">
        <f>IF(ISERROR(SUMIF($I$21:$I$672,$I287,$M$21:$M$672)/SUMIF($I$21:$I$672,$I287,$L$21:$L$672)-1),"-",SUMIF($I$21:$I$672,$I287,$M$21:$M$672)/SUMIF($I$21:$I$672,$I287,$L$21:$L$672)-1)</f>
        <v>-7.9970652971386613E-2</v>
      </c>
      <c r="S287" s="46">
        <v>1518</v>
      </c>
      <c r="T287" s="46">
        <v>1465</v>
      </c>
      <c r="U287" s="46">
        <v>1459</v>
      </c>
      <c r="V287" s="46">
        <v>1433</v>
      </c>
      <c r="W287" s="46">
        <v>1384</v>
      </c>
      <c r="X287" s="46">
        <v>1363</v>
      </c>
      <c r="Y287" s="46">
        <v>1353</v>
      </c>
      <c r="Z287" s="46">
        <v>1325</v>
      </c>
      <c r="AA287" s="46">
        <v>1299</v>
      </c>
      <c r="AB287" s="46">
        <v>1278</v>
      </c>
      <c r="AC287" s="46">
        <v>1254</v>
      </c>
      <c r="AD287" s="46">
        <v>1225</v>
      </c>
      <c r="AE287" s="46">
        <v>1205</v>
      </c>
      <c r="AF287" s="46">
        <v>1191</v>
      </c>
      <c r="AG287" s="46">
        <v>1192</v>
      </c>
      <c r="AH287" s="46">
        <v>1194</v>
      </c>
      <c r="AI287" s="46">
        <v>1188</v>
      </c>
      <c r="AJ287" s="46">
        <v>1171</v>
      </c>
      <c r="AK287" s="46">
        <v>1154</v>
      </c>
      <c r="AL287" s="46">
        <v>1149</v>
      </c>
      <c r="AM287" s="46">
        <v>1153</v>
      </c>
      <c r="AN287" s="46">
        <v>1174</v>
      </c>
      <c r="AO287" s="46">
        <v>1180</v>
      </c>
      <c r="AP287" s="46">
        <v>1189</v>
      </c>
      <c r="AQ287" s="46">
        <v>1187</v>
      </c>
      <c r="AR287" s="47">
        <v>1175</v>
      </c>
      <c r="AS287" s="80">
        <f>IF(COUNTIF(B$20:B287,B287)=1,1,"-")</f>
        <v>1</v>
      </c>
      <c r="AT287" s="80">
        <f>IF(COUNTIF(J$20:J287,J287)=1,1,"-")</f>
        <v>1</v>
      </c>
      <c r="AU287" s="80" t="str">
        <f>IF(COUNTIF(K$20:K287,K287)=1,1,"-")</f>
        <v>-</v>
      </c>
      <c r="AV287" s="80">
        <f>IF(COUNTIF(I$20:I287,I287)=1,1,"-")</f>
        <v>1</v>
      </c>
      <c r="AW287" s="48" t="s">
        <v>241</v>
      </c>
      <c r="AZ287"/>
      <c r="BA287"/>
      <c r="BB287"/>
      <c r="BC287"/>
      <c r="BD287"/>
    </row>
    <row r="288" spans="1:56" ht="15.75" customHeight="1" x14ac:dyDescent="0.2">
      <c r="A288" s="93" t="s">
        <v>1798</v>
      </c>
      <c r="B288" s="95" t="s">
        <v>2086</v>
      </c>
      <c r="C288" s="94" t="s">
        <v>2087</v>
      </c>
      <c r="D288" s="94" t="s">
        <v>97</v>
      </c>
      <c r="E288" s="94" t="s">
        <v>97</v>
      </c>
      <c r="F288" s="94" t="s">
        <v>390</v>
      </c>
      <c r="G288" s="96" t="s">
        <v>1035</v>
      </c>
      <c r="H288" s="96" t="s">
        <v>1036</v>
      </c>
      <c r="I288" s="96" t="s">
        <v>97</v>
      </c>
      <c r="J288" s="96" t="s">
        <v>97</v>
      </c>
      <c r="K288" s="96" t="s">
        <v>390</v>
      </c>
      <c r="L288" s="65">
        <f>HLOOKUP(L$20,$S$18:$AW288,ROW($S288)-ROW($S$18)+1,FALSE)</f>
        <v>2727</v>
      </c>
      <c r="M288" s="65">
        <f>HLOOKUP(M$20,$S$18:$AW288,ROW($S288)-ROW($S$18)+1,FALSE)</f>
        <v>2537</v>
      </c>
      <c r="N288" s="66">
        <f t="shared" si="9"/>
        <v>-6.9673634030069653E-2</v>
      </c>
      <c r="O288" s="31">
        <f>IF(ISERROR(SUMIF($B$21:$B$672,$B288,$M$21:$M$672)/SUMIF($B$21:$B$672,$B288,$L$21:$L$672)-1),"-",SUMIF($B$21:$B$672,$B288,$M$21:$M$672)/SUMIF($B$21:$B$672,$B288,$L$21:$L$672)-1)</f>
        <v>-7.7855195395334698E-2</v>
      </c>
      <c r="P288" s="31">
        <f>IF(ISERROR(SUMIF($J$21:$J$672,$J288,$M$21:$M$672)/SUMIF($J$21:$J$672,$J288,$L$21:$L$672)-1),"-",SUMIF($J$21:$J$672,$J288,$M$21:$M$672)/SUMIF($J$21:$J$672,$J288,$L$21:$L$672)-1)</f>
        <v>-7.6547842401500921E-2</v>
      </c>
      <c r="Q288" s="31">
        <f>IF(ISERROR(SUMIF($K$21:$K$672,$K288,$M$21:$M$672)/SUMIF($K$21:$K$672,$K288,$L$21:$L$672)-1),"-",SUMIF($K$21:$K$672,$K288,$M$21:$M$672)/SUMIF($K$21:$K$672,$K288,$L$21:$L$672)-1)</f>
        <v>-6.9640082528846903E-2</v>
      </c>
      <c r="R288" s="31">
        <f>IF(ISERROR(SUMIF($I$21:$I$672,$I288,$M$21:$M$672)/SUMIF($I$21:$I$672,$I288,$L$21:$L$672)-1),"-",SUMIF($I$21:$I$672,$I288,$M$21:$M$672)/SUMIF($I$21:$I$672,$I288,$L$21:$L$672)-1)</f>
        <v>-7.6547842401500921E-2</v>
      </c>
      <c r="S288" s="46">
        <v>2626</v>
      </c>
      <c r="T288" s="46">
        <v>2646</v>
      </c>
      <c r="U288" s="46">
        <v>2716</v>
      </c>
      <c r="V288" s="46">
        <v>2663</v>
      </c>
      <c r="W288" s="46">
        <v>2667</v>
      </c>
      <c r="X288" s="46">
        <v>2727</v>
      </c>
      <c r="Y288" s="46">
        <v>2700</v>
      </c>
      <c r="Z288" s="46">
        <v>2674</v>
      </c>
      <c r="AA288" s="46">
        <v>2644</v>
      </c>
      <c r="AB288" s="46">
        <v>2603</v>
      </c>
      <c r="AC288" s="46">
        <v>2537</v>
      </c>
      <c r="AD288" s="46">
        <v>2458</v>
      </c>
      <c r="AE288" s="46">
        <v>2425</v>
      </c>
      <c r="AF288" s="46">
        <v>2379</v>
      </c>
      <c r="AG288" s="46">
        <v>2330</v>
      </c>
      <c r="AH288" s="46">
        <v>2283</v>
      </c>
      <c r="AI288" s="46">
        <v>2235</v>
      </c>
      <c r="AJ288" s="46">
        <v>2179</v>
      </c>
      <c r="AK288" s="46">
        <v>2140</v>
      </c>
      <c r="AL288" s="46">
        <v>2113</v>
      </c>
      <c r="AM288" s="46">
        <v>2104</v>
      </c>
      <c r="AN288" s="46">
        <v>2108</v>
      </c>
      <c r="AO288" s="46">
        <v>2123</v>
      </c>
      <c r="AP288" s="46">
        <v>2134</v>
      </c>
      <c r="AQ288" s="46">
        <v>2142</v>
      </c>
      <c r="AR288" s="47">
        <v>2159</v>
      </c>
      <c r="AS288" s="80" t="str">
        <f>IF(COUNTIF(B$20:B288,B288)=1,1,"-")</f>
        <v>-</v>
      </c>
      <c r="AT288" s="80" t="str">
        <f>IF(COUNTIF(J$20:J288,J288)=1,1,"-")</f>
        <v>-</v>
      </c>
      <c r="AU288" s="80" t="str">
        <f>IF(COUNTIF(K$20:K288,K288)=1,1,"-")</f>
        <v>-</v>
      </c>
      <c r="AV288" s="80" t="str">
        <f>IF(COUNTIF(I$20:I288,I288)=1,1,"-")</f>
        <v>-</v>
      </c>
      <c r="AW288" s="48" t="s">
        <v>241</v>
      </c>
      <c r="AZ288"/>
      <c r="BA288"/>
      <c r="BB288"/>
      <c r="BC288"/>
      <c r="BD288"/>
    </row>
    <row r="289" spans="1:56" ht="15.75" customHeight="1" x14ac:dyDescent="0.2">
      <c r="A289" s="93" t="s">
        <v>1798</v>
      </c>
      <c r="B289" s="95" t="s">
        <v>1831</v>
      </c>
      <c r="C289" s="94" t="s">
        <v>1832</v>
      </c>
      <c r="D289" s="94" t="s">
        <v>153</v>
      </c>
      <c r="E289" s="94" t="s">
        <v>153</v>
      </c>
      <c r="F289" s="94" t="s">
        <v>389</v>
      </c>
      <c r="G289" s="96" t="s">
        <v>1037</v>
      </c>
      <c r="H289" s="96" t="s">
        <v>1038</v>
      </c>
      <c r="I289" s="96" t="s">
        <v>153</v>
      </c>
      <c r="J289" s="96" t="s">
        <v>153</v>
      </c>
      <c r="K289" s="96" t="s">
        <v>389</v>
      </c>
      <c r="L289" s="65">
        <f>HLOOKUP(L$20,$S$18:$AW289,ROW($S289)-ROW($S$18)+1,FALSE)</f>
        <v>1088</v>
      </c>
      <c r="M289" s="65">
        <f>HLOOKUP(M$20,$S$18:$AW289,ROW($S289)-ROW($S$18)+1,FALSE)</f>
        <v>933</v>
      </c>
      <c r="N289" s="66">
        <f t="shared" si="9"/>
        <v>-0.14246323529411764</v>
      </c>
      <c r="O289" s="31">
        <f>IF(ISERROR(SUMIF($B$21:$B$672,$B289,$M$21:$M$672)/SUMIF($B$21:$B$672,$B289,$L$21:$L$672)-1),"-",SUMIF($B$21:$B$672,$B289,$M$21:$M$672)/SUMIF($B$21:$B$672,$B289,$L$21:$L$672)-1)</f>
        <v>-0.11807498601007271</v>
      </c>
      <c r="P289" s="31">
        <f>IF(ISERROR(SUMIF($J$21:$J$672,$J289,$M$21:$M$672)/SUMIF($J$21:$J$672,$J289,$L$21:$L$672)-1),"-",SUMIF($J$21:$J$672,$J289,$M$21:$M$672)/SUMIF($J$21:$J$672,$J289,$L$21:$L$672)-1)</f>
        <v>-8.3244962884411411E-2</v>
      </c>
      <c r="Q289" s="31">
        <f>IF(ISERROR(SUMIF($K$21:$K$672,$K289,$M$21:$M$672)/SUMIF($K$21:$K$672,$K289,$L$21:$L$672)-1),"-",SUMIF($K$21:$K$672,$K289,$M$21:$M$672)/SUMIF($K$21:$K$672,$K289,$L$21:$L$672)-1)</f>
        <v>-7.8231982896267982E-2</v>
      </c>
      <c r="R289" s="31">
        <f>IF(ISERROR(SUMIF($I$21:$I$672,$I289,$M$21:$M$672)/SUMIF($I$21:$I$672,$I289,$L$21:$L$672)-1),"-",SUMIF($I$21:$I$672,$I289,$M$21:$M$672)/SUMIF($I$21:$I$672,$I289,$L$21:$L$672)-1)</f>
        <v>-8.3244962884411411E-2</v>
      </c>
      <c r="S289" s="46">
        <v>1179</v>
      </c>
      <c r="T289" s="46">
        <v>1256</v>
      </c>
      <c r="U289" s="46">
        <v>1274</v>
      </c>
      <c r="V289" s="46">
        <v>1239</v>
      </c>
      <c r="W289" s="46">
        <v>1175</v>
      </c>
      <c r="X289" s="46">
        <v>1088</v>
      </c>
      <c r="Y289" s="46">
        <v>1009</v>
      </c>
      <c r="Z289" s="46">
        <v>950</v>
      </c>
      <c r="AA289" s="46">
        <v>923</v>
      </c>
      <c r="AB289" s="46">
        <v>924</v>
      </c>
      <c r="AC289" s="46">
        <v>933</v>
      </c>
      <c r="AD289" s="46">
        <v>937</v>
      </c>
      <c r="AE289" s="46">
        <v>940</v>
      </c>
      <c r="AF289" s="46">
        <v>938</v>
      </c>
      <c r="AG289" s="46">
        <v>927</v>
      </c>
      <c r="AH289" s="46">
        <v>909</v>
      </c>
      <c r="AI289" s="46">
        <v>897</v>
      </c>
      <c r="AJ289" s="46">
        <v>878</v>
      </c>
      <c r="AK289" s="46">
        <v>864</v>
      </c>
      <c r="AL289" s="46">
        <v>853</v>
      </c>
      <c r="AM289" s="46">
        <v>852</v>
      </c>
      <c r="AN289" s="46">
        <v>856</v>
      </c>
      <c r="AO289" s="46">
        <v>865</v>
      </c>
      <c r="AP289" s="46">
        <v>869</v>
      </c>
      <c r="AQ289" s="46">
        <v>881</v>
      </c>
      <c r="AR289" s="47">
        <v>891</v>
      </c>
      <c r="AS289" s="80" t="str">
        <f>IF(COUNTIF(B$20:B289,B289)=1,1,"-")</f>
        <v>-</v>
      </c>
      <c r="AT289" s="80" t="str">
        <f>IF(COUNTIF(J$20:J289,J289)=1,1,"-")</f>
        <v>-</v>
      </c>
      <c r="AU289" s="80" t="str">
        <f>IF(COUNTIF(K$20:K289,K289)=1,1,"-")</f>
        <v>-</v>
      </c>
      <c r="AV289" s="80" t="str">
        <f>IF(COUNTIF(I$20:I289,I289)=1,1,"-")</f>
        <v>-</v>
      </c>
      <c r="AW289" s="48" t="s">
        <v>241</v>
      </c>
      <c r="AZ289"/>
      <c r="BA289"/>
      <c r="BB289"/>
      <c r="BC289"/>
      <c r="BD289"/>
    </row>
    <row r="290" spans="1:56" ht="15.75" customHeight="1" x14ac:dyDescent="0.2">
      <c r="A290" s="93" t="s">
        <v>1798</v>
      </c>
      <c r="B290" s="95" t="s">
        <v>1833</v>
      </c>
      <c r="C290" s="94" t="s">
        <v>1834</v>
      </c>
      <c r="D290" s="94" t="s">
        <v>103</v>
      </c>
      <c r="E290" s="94" t="s">
        <v>103</v>
      </c>
      <c r="F290" s="94" t="s">
        <v>386</v>
      </c>
      <c r="G290" s="96" t="s">
        <v>1039</v>
      </c>
      <c r="H290" s="96" t="s">
        <v>1040</v>
      </c>
      <c r="I290" s="96" t="s">
        <v>103</v>
      </c>
      <c r="J290" s="96" t="s">
        <v>103</v>
      </c>
      <c r="K290" s="96" t="s">
        <v>386</v>
      </c>
      <c r="L290" s="65">
        <f>HLOOKUP(L$20,$S$18:$AW290,ROW($S290)-ROW($S$18)+1,FALSE)</f>
        <v>1085</v>
      </c>
      <c r="M290" s="65">
        <f>HLOOKUP(M$20,$S$18:$AW290,ROW($S290)-ROW($S$18)+1,FALSE)</f>
        <v>994</v>
      </c>
      <c r="N290" s="66">
        <f t="shared" si="9"/>
        <v>-8.3870967741935476E-2</v>
      </c>
      <c r="O290" s="31">
        <f>IF(ISERROR(SUMIF($B$21:$B$672,$B290,$M$21:$M$672)/SUMIF($B$21:$B$672,$B290,$L$21:$L$672)-1),"-",SUMIF($B$21:$B$672,$B290,$M$21:$M$672)/SUMIF($B$21:$B$672,$B290,$L$21:$L$672)-1)</f>
        <v>-7.4863963489555929E-2</v>
      </c>
      <c r="P290" s="31">
        <f>IF(ISERROR(SUMIF($J$21:$J$672,$J290,$M$21:$M$672)/SUMIF($J$21:$J$672,$J290,$L$21:$L$672)-1),"-",SUMIF($J$21:$J$672,$J290,$M$21:$M$672)/SUMIF($J$21:$J$672,$J290,$L$21:$L$672)-1)</f>
        <v>-7.6927549715083199E-2</v>
      </c>
      <c r="Q290" s="31">
        <f>IF(ISERROR(SUMIF($K$21:$K$672,$K290,$M$21:$M$672)/SUMIF($K$21:$K$672,$K290,$L$21:$L$672)-1),"-",SUMIF($K$21:$K$672,$K290,$M$21:$M$672)/SUMIF($K$21:$K$672,$K290,$L$21:$L$672)-1)</f>
        <v>-6.9526650567419579E-2</v>
      </c>
      <c r="R290" s="31">
        <f>IF(ISERROR(SUMIF($I$21:$I$672,$I290,$M$21:$M$672)/SUMIF($I$21:$I$672,$I290,$L$21:$L$672)-1),"-",SUMIF($I$21:$I$672,$I290,$M$21:$M$672)/SUMIF($I$21:$I$672,$I290,$L$21:$L$672)-1)</f>
        <v>-8.3527705982474942E-2</v>
      </c>
      <c r="S290" s="46">
        <v>966</v>
      </c>
      <c r="T290" s="46">
        <v>1036</v>
      </c>
      <c r="U290" s="46">
        <v>1075</v>
      </c>
      <c r="V290" s="46">
        <v>1071</v>
      </c>
      <c r="W290" s="46">
        <v>1081</v>
      </c>
      <c r="X290" s="46">
        <v>1085</v>
      </c>
      <c r="Y290" s="46">
        <v>1080</v>
      </c>
      <c r="Z290" s="46">
        <v>1066</v>
      </c>
      <c r="AA290" s="46">
        <v>1047</v>
      </c>
      <c r="AB290" s="46">
        <v>1018</v>
      </c>
      <c r="AC290" s="46">
        <v>994</v>
      </c>
      <c r="AD290" s="46">
        <v>980</v>
      </c>
      <c r="AE290" s="46">
        <v>975</v>
      </c>
      <c r="AF290" s="46">
        <v>967</v>
      </c>
      <c r="AG290" s="46">
        <v>955</v>
      </c>
      <c r="AH290" s="46">
        <v>943</v>
      </c>
      <c r="AI290" s="46">
        <v>938</v>
      </c>
      <c r="AJ290" s="46">
        <v>928</v>
      </c>
      <c r="AK290" s="46">
        <v>915</v>
      </c>
      <c r="AL290" s="46">
        <v>906</v>
      </c>
      <c r="AM290" s="46">
        <v>898</v>
      </c>
      <c r="AN290" s="46">
        <v>902</v>
      </c>
      <c r="AO290" s="46">
        <v>906</v>
      </c>
      <c r="AP290" s="46">
        <v>913</v>
      </c>
      <c r="AQ290" s="46">
        <v>920</v>
      </c>
      <c r="AR290" s="47">
        <v>929</v>
      </c>
      <c r="AS290" s="80" t="str">
        <f>IF(COUNTIF(B$20:B290,B290)=1,1,"-")</f>
        <v>-</v>
      </c>
      <c r="AT290" s="80" t="str">
        <f>IF(COUNTIF(J$20:J290,J290)=1,1,"-")</f>
        <v>-</v>
      </c>
      <c r="AU290" s="80" t="str">
        <f>IF(COUNTIF(K$20:K290,K290)=1,1,"-")</f>
        <v>-</v>
      </c>
      <c r="AV290" s="80" t="str">
        <f>IF(COUNTIF(I$20:I290,I290)=1,1,"-")</f>
        <v>-</v>
      </c>
      <c r="AW290" s="48" t="s">
        <v>241</v>
      </c>
      <c r="AZ290"/>
      <c r="BA290"/>
      <c r="BB290"/>
      <c r="BC290"/>
      <c r="BD290"/>
    </row>
    <row r="291" spans="1:56" ht="15.75" customHeight="1" x14ac:dyDescent="0.2">
      <c r="A291" s="93" t="s">
        <v>1798</v>
      </c>
      <c r="B291" s="95" t="s">
        <v>2154</v>
      </c>
      <c r="C291" s="94" t="s">
        <v>2155</v>
      </c>
      <c r="D291" s="94" t="s">
        <v>332</v>
      </c>
      <c r="E291" s="94" t="s">
        <v>98</v>
      </c>
      <c r="F291" s="94" t="s">
        <v>390</v>
      </c>
      <c r="G291" s="96" t="s">
        <v>1041</v>
      </c>
      <c r="H291" s="96" t="s">
        <v>1042</v>
      </c>
      <c r="I291" s="96" t="s">
        <v>332</v>
      </c>
      <c r="J291" s="96" t="s">
        <v>98</v>
      </c>
      <c r="K291" s="96" t="s">
        <v>390</v>
      </c>
      <c r="L291" s="65">
        <f>HLOOKUP(L$20,$S$18:$AW291,ROW($S291)-ROW($S$18)+1,FALSE)</f>
        <v>1201</v>
      </c>
      <c r="M291" s="65">
        <f>HLOOKUP(M$20,$S$18:$AW291,ROW($S291)-ROW($S$18)+1,FALSE)</f>
        <v>1170</v>
      </c>
      <c r="N291" s="66">
        <f t="shared" si="9"/>
        <v>-2.5811823480432983E-2</v>
      </c>
      <c r="O291" s="31">
        <f>IF(ISERROR(SUMIF($B$21:$B$672,$B291,$M$21:$M$672)/SUMIF($B$21:$B$672,$B291,$L$21:$L$672)-1),"-",SUMIF($B$21:$B$672,$B291,$M$21:$M$672)/SUMIF($B$21:$B$672,$B291,$L$21:$L$672)-1)</f>
        <v>-2.5811823480432983E-2</v>
      </c>
      <c r="P291" s="31">
        <f>IF(ISERROR(SUMIF($J$21:$J$672,$J291,$M$21:$M$672)/SUMIF($J$21:$J$672,$J291,$L$21:$L$672)-1),"-",SUMIF($J$21:$J$672,$J291,$M$21:$M$672)/SUMIF($J$21:$J$672,$J291,$L$21:$L$672)-1)</f>
        <v>-2.5811823480432983E-2</v>
      </c>
      <c r="Q291" s="31">
        <f>IF(ISERROR(SUMIF($K$21:$K$672,$K291,$M$21:$M$672)/SUMIF($K$21:$K$672,$K291,$L$21:$L$672)-1),"-",SUMIF($K$21:$K$672,$K291,$M$21:$M$672)/SUMIF($K$21:$K$672,$K291,$L$21:$L$672)-1)</f>
        <v>-6.9640082528846903E-2</v>
      </c>
      <c r="R291" s="31">
        <f>IF(ISERROR(SUMIF($I$21:$I$672,$I291,$M$21:$M$672)/SUMIF($I$21:$I$672,$I291,$L$21:$L$672)-1),"-",SUMIF($I$21:$I$672,$I291,$M$21:$M$672)/SUMIF($I$21:$I$672,$I291,$L$21:$L$672)-1)</f>
        <v>-2.5811823480432983E-2</v>
      </c>
      <c r="S291" s="46">
        <v>923</v>
      </c>
      <c r="T291" s="46">
        <v>1020</v>
      </c>
      <c r="U291" s="46">
        <v>1016</v>
      </c>
      <c r="V291" s="46">
        <v>1107</v>
      </c>
      <c r="W291" s="46">
        <v>1163</v>
      </c>
      <c r="X291" s="46">
        <v>1201</v>
      </c>
      <c r="Y291" s="46">
        <v>1281</v>
      </c>
      <c r="Z291" s="46">
        <v>1316</v>
      </c>
      <c r="AA291" s="46">
        <v>1296</v>
      </c>
      <c r="AB291" s="46">
        <v>1240</v>
      </c>
      <c r="AC291" s="46">
        <v>1170</v>
      </c>
      <c r="AD291" s="46">
        <v>1106</v>
      </c>
      <c r="AE291" s="46">
        <v>1102</v>
      </c>
      <c r="AF291" s="46">
        <v>1102</v>
      </c>
      <c r="AG291" s="46">
        <v>1074</v>
      </c>
      <c r="AH291" s="46">
        <v>1061</v>
      </c>
      <c r="AI291" s="46">
        <v>1035</v>
      </c>
      <c r="AJ291" s="46">
        <v>1016</v>
      </c>
      <c r="AK291" s="46">
        <v>1005</v>
      </c>
      <c r="AL291" s="46">
        <v>1005</v>
      </c>
      <c r="AM291" s="46">
        <v>1014</v>
      </c>
      <c r="AN291" s="46">
        <v>1047</v>
      </c>
      <c r="AO291" s="46">
        <v>1075</v>
      </c>
      <c r="AP291" s="46">
        <v>1098</v>
      </c>
      <c r="AQ291" s="46">
        <v>1111</v>
      </c>
      <c r="AR291" s="47">
        <v>1106</v>
      </c>
      <c r="AS291" s="80">
        <f>IF(COUNTIF(B$20:B291,B291)=1,1,"-")</f>
        <v>1</v>
      </c>
      <c r="AT291" s="80">
        <f>IF(COUNTIF(J$20:J291,J291)=1,1,"-")</f>
        <v>1</v>
      </c>
      <c r="AU291" s="80" t="str">
        <f>IF(COUNTIF(K$20:K291,K291)=1,1,"-")</f>
        <v>-</v>
      </c>
      <c r="AV291" s="80">
        <f>IF(COUNTIF(I$20:I291,I291)=1,1,"-")</f>
        <v>1</v>
      </c>
      <c r="AW291" s="48" t="s">
        <v>241</v>
      </c>
      <c r="AZ291"/>
      <c r="BA291"/>
      <c r="BB291"/>
      <c r="BC291"/>
      <c r="BD291"/>
    </row>
    <row r="292" spans="1:56" ht="15.75" customHeight="1" x14ac:dyDescent="0.2">
      <c r="A292" s="93" t="s">
        <v>1798</v>
      </c>
      <c r="B292" s="95" t="s">
        <v>1843</v>
      </c>
      <c r="C292" s="94" t="s">
        <v>1844</v>
      </c>
      <c r="D292" s="94" t="s">
        <v>86</v>
      </c>
      <c r="E292" s="94" t="s">
        <v>86</v>
      </c>
      <c r="F292" s="94" t="s">
        <v>395</v>
      </c>
      <c r="G292" s="96" t="s">
        <v>1043</v>
      </c>
      <c r="H292" s="96" t="s">
        <v>1044</v>
      </c>
      <c r="I292" s="96" t="s">
        <v>86</v>
      </c>
      <c r="J292" s="96" t="s">
        <v>86</v>
      </c>
      <c r="K292" s="96" t="s">
        <v>395</v>
      </c>
      <c r="L292" s="65">
        <f>HLOOKUP(L$20,$S$18:$AW292,ROW($S292)-ROW($S$18)+1,FALSE)</f>
        <v>1177</v>
      </c>
      <c r="M292" s="65">
        <f>HLOOKUP(M$20,$S$18:$AW292,ROW($S292)-ROW($S$18)+1,FALSE)</f>
        <v>1348</v>
      </c>
      <c r="N292" s="66">
        <f t="shared" si="9"/>
        <v>0.14528462192013603</v>
      </c>
      <c r="O292" s="31">
        <f>IF(ISERROR(SUMIF($B$21:$B$672,$B292,$M$21:$M$672)/SUMIF($B$21:$B$672,$B292,$L$21:$L$672)-1),"-",SUMIF($B$21:$B$672,$B292,$M$21:$M$672)/SUMIF($B$21:$B$672,$B292,$L$21:$L$672)-1)</f>
        <v>4.2777117637073481E-2</v>
      </c>
      <c r="P292" s="31">
        <f>IF(ISERROR(SUMIF($J$21:$J$672,$J292,$M$21:$M$672)/SUMIF($J$21:$J$672,$J292,$L$21:$L$672)-1),"-",SUMIF($J$21:$J$672,$J292,$M$21:$M$672)/SUMIF($J$21:$J$672,$J292,$L$21:$L$672)-1)</f>
        <v>9.1339071101806724E-2</v>
      </c>
      <c r="Q292" s="31">
        <f>IF(ISERROR(SUMIF($K$21:$K$672,$K292,$M$21:$M$672)/SUMIF($K$21:$K$672,$K292,$L$21:$L$672)-1),"-",SUMIF($K$21:$K$672,$K292,$M$21:$M$672)/SUMIF($K$21:$K$672,$K292,$L$21:$L$672)-1)</f>
        <v>-1.9312825455785054E-2</v>
      </c>
      <c r="R292" s="31">
        <f>IF(ISERROR(SUMIF($I$21:$I$672,$I292,$M$21:$M$672)/SUMIF($I$21:$I$672,$I292,$L$21:$L$672)-1),"-",SUMIF($I$21:$I$672,$I292,$M$21:$M$672)/SUMIF($I$21:$I$672,$I292,$L$21:$L$672)-1)</f>
        <v>9.2878722485973286E-2</v>
      </c>
      <c r="S292" s="46">
        <v>1005</v>
      </c>
      <c r="T292" s="46">
        <v>1014</v>
      </c>
      <c r="U292" s="46">
        <v>966</v>
      </c>
      <c r="V292" s="46">
        <v>987</v>
      </c>
      <c r="W292" s="46">
        <v>1084</v>
      </c>
      <c r="X292" s="46">
        <v>1177</v>
      </c>
      <c r="Y292" s="46">
        <v>1258</v>
      </c>
      <c r="Z292" s="46">
        <v>1314</v>
      </c>
      <c r="AA292" s="46">
        <v>1319</v>
      </c>
      <c r="AB292" s="46">
        <v>1332</v>
      </c>
      <c r="AC292" s="46">
        <v>1348</v>
      </c>
      <c r="AD292" s="46">
        <v>1318</v>
      </c>
      <c r="AE292" s="46">
        <v>1304</v>
      </c>
      <c r="AF292" s="46">
        <v>1302</v>
      </c>
      <c r="AG292" s="46">
        <v>1344</v>
      </c>
      <c r="AH292" s="46">
        <v>1345</v>
      </c>
      <c r="AI292" s="46">
        <v>1332</v>
      </c>
      <c r="AJ292" s="46">
        <v>1325</v>
      </c>
      <c r="AK292" s="46">
        <v>1322</v>
      </c>
      <c r="AL292" s="46">
        <v>1305</v>
      </c>
      <c r="AM292" s="46">
        <v>1313</v>
      </c>
      <c r="AN292" s="46">
        <v>1309</v>
      </c>
      <c r="AO292" s="46">
        <v>1339</v>
      </c>
      <c r="AP292" s="46">
        <v>1359</v>
      </c>
      <c r="AQ292" s="46">
        <v>1360</v>
      </c>
      <c r="AR292" s="47">
        <v>1382</v>
      </c>
      <c r="AS292" s="80" t="str">
        <f>IF(COUNTIF(B$20:B292,B292)=1,1,"-")</f>
        <v>-</v>
      </c>
      <c r="AT292" s="80" t="str">
        <f>IF(COUNTIF(J$20:J292,J292)=1,1,"-")</f>
        <v>-</v>
      </c>
      <c r="AU292" s="80" t="str">
        <f>IF(COUNTIF(K$20:K292,K292)=1,1,"-")</f>
        <v>-</v>
      </c>
      <c r="AV292" s="80" t="str">
        <f>IF(COUNTIF(I$20:I292,I292)=1,1,"-")</f>
        <v>-</v>
      </c>
      <c r="AW292" s="48" t="s">
        <v>241</v>
      </c>
      <c r="AZ292"/>
      <c r="BA292"/>
      <c r="BB292"/>
      <c r="BC292"/>
      <c r="BD292"/>
    </row>
    <row r="293" spans="1:56" ht="15.75" customHeight="1" x14ac:dyDescent="0.2">
      <c r="A293" s="93" t="s">
        <v>1798</v>
      </c>
      <c r="B293" s="95" t="s">
        <v>2068</v>
      </c>
      <c r="C293" s="94" t="s">
        <v>2069</v>
      </c>
      <c r="D293" s="94" t="s">
        <v>113</v>
      </c>
      <c r="E293" s="94" t="s">
        <v>113</v>
      </c>
      <c r="F293" s="94" t="s">
        <v>385</v>
      </c>
      <c r="G293" s="96" t="s">
        <v>1045</v>
      </c>
      <c r="H293" s="96" t="s">
        <v>1046</v>
      </c>
      <c r="I293" s="96" t="s">
        <v>113</v>
      </c>
      <c r="J293" s="96" t="s">
        <v>113</v>
      </c>
      <c r="K293" s="96" t="s">
        <v>385</v>
      </c>
      <c r="L293" s="65">
        <f>HLOOKUP(L$20,$S$18:$AW293,ROW($S293)-ROW($S$18)+1,FALSE)</f>
        <v>2168</v>
      </c>
      <c r="M293" s="65">
        <f>HLOOKUP(M$20,$S$18:$AW293,ROW($S293)-ROW($S$18)+1,FALSE)</f>
        <v>1977</v>
      </c>
      <c r="N293" s="66">
        <f t="shared" si="9"/>
        <v>-8.8099630996309908E-2</v>
      </c>
      <c r="O293" s="31">
        <f>IF(ISERROR(SUMIF($B$21:$B$672,$B293,$M$21:$M$672)/SUMIF($B$21:$B$672,$B293,$L$21:$L$672)-1),"-",SUMIF($B$21:$B$672,$B293,$M$21:$M$672)/SUMIF($B$21:$B$672,$B293,$L$21:$L$672)-1)</f>
        <v>-7.0809925093632931E-2</v>
      </c>
      <c r="P293" s="31">
        <f>IF(ISERROR(SUMIF($J$21:$J$672,$J293,$M$21:$M$672)/SUMIF($J$21:$J$672,$J293,$L$21:$L$672)-1),"-",SUMIF($J$21:$J$672,$J293,$M$21:$M$672)/SUMIF($J$21:$J$672,$J293,$L$21:$L$672)-1)</f>
        <v>-3.7682029725266464E-2</v>
      </c>
      <c r="Q293" s="31">
        <f>IF(ISERROR(SUMIF($K$21:$K$672,$K293,$M$21:$M$672)/SUMIF($K$21:$K$672,$K293,$L$21:$L$672)-1),"-",SUMIF($K$21:$K$672,$K293,$M$21:$M$672)/SUMIF($K$21:$K$672,$K293,$L$21:$L$672)-1)</f>
        <v>-0.10412074832930718</v>
      </c>
      <c r="R293" s="31">
        <f>IF(ISERROR(SUMIF($I$21:$I$672,$I293,$M$21:$M$672)/SUMIF($I$21:$I$672,$I293,$L$21:$L$672)-1),"-",SUMIF($I$21:$I$672,$I293,$M$21:$M$672)/SUMIF($I$21:$I$672,$I293,$L$21:$L$672)-1)</f>
        <v>1.6292018972984046E-2</v>
      </c>
      <c r="S293" s="46">
        <v>2362</v>
      </c>
      <c r="T293" s="46">
        <v>2277</v>
      </c>
      <c r="U293" s="46">
        <v>2205</v>
      </c>
      <c r="V293" s="46">
        <v>2110</v>
      </c>
      <c r="W293" s="46">
        <v>2189</v>
      </c>
      <c r="X293" s="46">
        <v>2168</v>
      </c>
      <c r="Y293" s="46">
        <v>2162</v>
      </c>
      <c r="Z293" s="46">
        <v>2164</v>
      </c>
      <c r="AA293" s="46">
        <v>2118</v>
      </c>
      <c r="AB293" s="46">
        <v>2040</v>
      </c>
      <c r="AC293" s="46">
        <v>1977</v>
      </c>
      <c r="AD293" s="46">
        <v>1939</v>
      </c>
      <c r="AE293" s="46">
        <v>1925</v>
      </c>
      <c r="AF293" s="46">
        <v>1899</v>
      </c>
      <c r="AG293" s="46">
        <v>1875</v>
      </c>
      <c r="AH293" s="46">
        <v>1855</v>
      </c>
      <c r="AI293" s="46">
        <v>1829</v>
      </c>
      <c r="AJ293" s="46">
        <v>1797</v>
      </c>
      <c r="AK293" s="46">
        <v>1764</v>
      </c>
      <c r="AL293" s="46">
        <v>1750</v>
      </c>
      <c r="AM293" s="46">
        <v>1742</v>
      </c>
      <c r="AN293" s="46">
        <v>1754</v>
      </c>
      <c r="AO293" s="46">
        <v>1750</v>
      </c>
      <c r="AP293" s="46">
        <v>1761</v>
      </c>
      <c r="AQ293" s="46">
        <v>1774</v>
      </c>
      <c r="AR293" s="47">
        <v>1789</v>
      </c>
      <c r="AS293" s="80" t="str">
        <f>IF(COUNTIF(B$20:B293,B293)=1,1,"-")</f>
        <v>-</v>
      </c>
      <c r="AT293" s="80" t="str">
        <f>IF(COUNTIF(J$20:J293,J293)=1,1,"-")</f>
        <v>-</v>
      </c>
      <c r="AU293" s="80" t="str">
        <f>IF(COUNTIF(K$20:K293,K293)=1,1,"-")</f>
        <v>-</v>
      </c>
      <c r="AV293" s="80" t="str">
        <f>IF(COUNTIF(I$20:I293,I293)=1,1,"-")</f>
        <v>-</v>
      </c>
      <c r="AW293" s="48" t="s">
        <v>241</v>
      </c>
      <c r="AZ293"/>
      <c r="BA293"/>
      <c r="BB293"/>
      <c r="BC293"/>
      <c r="BD293"/>
    </row>
    <row r="294" spans="1:56" ht="15.75" customHeight="1" x14ac:dyDescent="0.2">
      <c r="A294" s="93" t="s">
        <v>1798</v>
      </c>
      <c r="B294" s="95" t="s">
        <v>2080</v>
      </c>
      <c r="C294" s="94" t="s">
        <v>2081</v>
      </c>
      <c r="D294" s="94" t="s">
        <v>39</v>
      </c>
      <c r="E294" s="94" t="s">
        <v>39</v>
      </c>
      <c r="F294" s="94" t="s">
        <v>384</v>
      </c>
      <c r="G294" s="96" t="s">
        <v>1047</v>
      </c>
      <c r="H294" s="96" t="s">
        <v>1048</v>
      </c>
      <c r="I294" s="96" t="s">
        <v>39</v>
      </c>
      <c r="J294" s="96" t="s">
        <v>39</v>
      </c>
      <c r="K294" s="96" t="s">
        <v>384</v>
      </c>
      <c r="L294" s="65">
        <f>HLOOKUP(L$20,$S$18:$AW294,ROW($S294)-ROW($S$18)+1,FALSE)</f>
        <v>648</v>
      </c>
      <c r="M294" s="65">
        <f>HLOOKUP(M$20,$S$18:$AW294,ROW($S294)-ROW($S$18)+1,FALSE)</f>
        <v>641</v>
      </c>
      <c r="N294" s="66">
        <f t="shared" si="9"/>
        <v>-1.0802469135802517E-2</v>
      </c>
      <c r="O294" s="31">
        <f>IF(ISERROR(SUMIF($B$21:$B$672,$B294,$M$21:$M$672)/SUMIF($B$21:$B$672,$B294,$L$21:$L$672)-1),"-",SUMIF($B$21:$B$672,$B294,$M$21:$M$672)/SUMIF($B$21:$B$672,$B294,$L$21:$L$672)-1)</f>
        <v>1.4836232639711788E-2</v>
      </c>
      <c r="P294" s="31">
        <f>IF(ISERROR(SUMIF($J$21:$J$672,$J294,$M$21:$M$672)/SUMIF($J$21:$J$672,$J294,$L$21:$L$672)-1),"-",SUMIF($J$21:$J$672,$J294,$M$21:$M$672)/SUMIF($J$21:$J$672,$J294,$L$21:$L$672)-1)</f>
        <v>1.3258691809074907E-3</v>
      </c>
      <c r="Q294" s="31">
        <f>IF(ISERROR(SUMIF($K$21:$K$672,$K294,$M$21:$M$672)/SUMIF($K$21:$K$672,$K294,$L$21:$L$672)-1),"-",SUMIF($K$21:$K$672,$K294,$M$21:$M$672)/SUMIF($K$21:$K$672,$K294,$L$21:$L$672)-1)</f>
        <v>-2.2365450582957913E-2</v>
      </c>
      <c r="R294" s="31">
        <f>IF(ISERROR(SUMIF($I$21:$I$672,$I294,$M$21:$M$672)/SUMIF($I$21:$I$672,$I294,$L$21:$L$672)-1),"-",SUMIF($I$21:$I$672,$I294,$M$21:$M$672)/SUMIF($I$21:$I$672,$I294,$L$21:$L$672)-1)</f>
        <v>9.9792929670883268E-5</v>
      </c>
      <c r="S294" s="46">
        <v>549</v>
      </c>
      <c r="T294" s="46">
        <v>594</v>
      </c>
      <c r="U294" s="46">
        <v>630</v>
      </c>
      <c r="V294" s="46">
        <v>652</v>
      </c>
      <c r="W294" s="46">
        <v>658</v>
      </c>
      <c r="X294" s="46">
        <v>648</v>
      </c>
      <c r="Y294" s="46">
        <v>633</v>
      </c>
      <c r="Z294" s="46">
        <v>632</v>
      </c>
      <c r="AA294" s="46">
        <v>642</v>
      </c>
      <c r="AB294" s="46">
        <v>642</v>
      </c>
      <c r="AC294" s="46">
        <v>641</v>
      </c>
      <c r="AD294" s="46">
        <v>655</v>
      </c>
      <c r="AE294" s="46">
        <v>671</v>
      </c>
      <c r="AF294" s="46">
        <v>682</v>
      </c>
      <c r="AG294" s="46">
        <v>684</v>
      </c>
      <c r="AH294" s="46">
        <v>687</v>
      </c>
      <c r="AI294" s="46">
        <v>690</v>
      </c>
      <c r="AJ294" s="46">
        <v>692</v>
      </c>
      <c r="AK294" s="46">
        <v>692</v>
      </c>
      <c r="AL294" s="46">
        <v>690</v>
      </c>
      <c r="AM294" s="46">
        <v>694</v>
      </c>
      <c r="AN294" s="46">
        <v>702</v>
      </c>
      <c r="AO294" s="46">
        <v>708</v>
      </c>
      <c r="AP294" s="46">
        <v>716</v>
      </c>
      <c r="AQ294" s="46">
        <v>723</v>
      </c>
      <c r="AR294" s="47">
        <v>731</v>
      </c>
      <c r="AS294" s="80" t="str">
        <f>IF(COUNTIF(B$20:B294,B294)=1,1,"-")</f>
        <v>-</v>
      </c>
      <c r="AT294" s="80" t="str">
        <f>IF(COUNTIF(J$20:J294,J294)=1,1,"-")</f>
        <v>-</v>
      </c>
      <c r="AU294" s="80" t="str">
        <f>IF(COUNTIF(K$20:K294,K294)=1,1,"-")</f>
        <v>-</v>
      </c>
      <c r="AV294" s="80" t="str">
        <f>IF(COUNTIF(I$20:I294,I294)=1,1,"-")</f>
        <v>-</v>
      </c>
      <c r="AW294" s="48" t="s">
        <v>241</v>
      </c>
      <c r="AZ294"/>
      <c r="BA294"/>
      <c r="BB294"/>
      <c r="BC294"/>
      <c r="BD294"/>
    </row>
    <row r="295" spans="1:56" ht="15.75" customHeight="1" x14ac:dyDescent="0.2">
      <c r="A295" s="93" t="s">
        <v>1798</v>
      </c>
      <c r="B295" s="95" t="s">
        <v>1938</v>
      </c>
      <c r="C295" s="94" t="s">
        <v>1939</v>
      </c>
      <c r="D295" s="94" t="s">
        <v>91</v>
      </c>
      <c r="E295" s="94" t="s">
        <v>91</v>
      </c>
      <c r="F295" s="94" t="s">
        <v>395</v>
      </c>
      <c r="G295" s="96" t="s">
        <v>1049</v>
      </c>
      <c r="H295" s="96" t="s">
        <v>1050</v>
      </c>
      <c r="I295" s="96" t="s">
        <v>91</v>
      </c>
      <c r="J295" s="96" t="s">
        <v>91</v>
      </c>
      <c r="K295" s="96" t="s">
        <v>395</v>
      </c>
      <c r="L295" s="65">
        <f>HLOOKUP(L$20,$S$18:$AW295,ROW($S295)-ROW($S$18)+1,FALSE)</f>
        <v>4162</v>
      </c>
      <c r="M295" s="65">
        <f>HLOOKUP(M$20,$S$18:$AW295,ROW($S295)-ROW($S$18)+1,FALSE)</f>
        <v>4147</v>
      </c>
      <c r="N295" s="66">
        <f t="shared" si="9"/>
        <v>-3.6040365209034642E-3</v>
      </c>
      <c r="O295" s="31">
        <f>IF(ISERROR(SUMIF($B$21:$B$672,$B295,$M$21:$M$672)/SUMIF($B$21:$B$672,$B295,$L$21:$L$672)-1),"-",SUMIF($B$21:$B$672,$B295,$M$21:$M$672)/SUMIF($B$21:$B$672,$B295,$L$21:$L$672)-1)</f>
        <v>1.4056224899598346E-2</v>
      </c>
      <c r="P295" s="31">
        <f>IF(ISERROR(SUMIF($J$21:$J$672,$J295,$M$21:$M$672)/SUMIF($J$21:$J$672,$J295,$L$21:$L$672)-1),"-",SUMIF($J$21:$J$672,$J295,$M$21:$M$672)/SUMIF($J$21:$J$672,$J295,$L$21:$L$672)-1)</f>
        <v>-3.5656317084664102E-2</v>
      </c>
      <c r="Q295" s="31">
        <f>IF(ISERROR(SUMIF($K$21:$K$672,$K295,$M$21:$M$672)/SUMIF($K$21:$K$672,$K295,$L$21:$L$672)-1),"-",SUMIF($K$21:$K$672,$K295,$M$21:$M$672)/SUMIF($K$21:$K$672,$K295,$L$21:$L$672)-1)</f>
        <v>-1.9312825455785054E-2</v>
      </c>
      <c r="R295" s="31">
        <f>IF(ISERROR(SUMIF($I$21:$I$672,$I295,$M$21:$M$672)/SUMIF($I$21:$I$672,$I295,$L$21:$L$672)-1),"-",SUMIF($I$21:$I$672,$I295,$M$21:$M$672)/SUMIF($I$21:$I$672,$I295,$L$21:$L$672)-1)</f>
        <v>-3.5656317084664102E-2</v>
      </c>
      <c r="S295" s="46">
        <v>3825</v>
      </c>
      <c r="T295" s="46">
        <v>3828</v>
      </c>
      <c r="U295" s="46">
        <v>3877</v>
      </c>
      <c r="V295" s="46">
        <v>4009</v>
      </c>
      <c r="W295" s="46">
        <v>4068</v>
      </c>
      <c r="X295" s="46">
        <v>4162</v>
      </c>
      <c r="Y295" s="46">
        <v>4182</v>
      </c>
      <c r="Z295" s="46">
        <v>4158</v>
      </c>
      <c r="AA295" s="46">
        <v>4150</v>
      </c>
      <c r="AB295" s="46">
        <v>4159</v>
      </c>
      <c r="AC295" s="46">
        <v>4147</v>
      </c>
      <c r="AD295" s="46">
        <v>4189</v>
      </c>
      <c r="AE295" s="46">
        <v>4203</v>
      </c>
      <c r="AF295" s="46">
        <v>4178</v>
      </c>
      <c r="AG295" s="46">
        <v>4163</v>
      </c>
      <c r="AH295" s="46">
        <v>4131</v>
      </c>
      <c r="AI295" s="46">
        <v>4062</v>
      </c>
      <c r="AJ295" s="46">
        <v>4050</v>
      </c>
      <c r="AK295" s="46">
        <v>4017</v>
      </c>
      <c r="AL295" s="46">
        <v>3990</v>
      </c>
      <c r="AM295" s="46">
        <v>3993</v>
      </c>
      <c r="AN295" s="46">
        <v>4006</v>
      </c>
      <c r="AO295" s="46">
        <v>4028</v>
      </c>
      <c r="AP295" s="46">
        <v>4086</v>
      </c>
      <c r="AQ295" s="46">
        <v>4118</v>
      </c>
      <c r="AR295" s="47">
        <v>4147</v>
      </c>
      <c r="AS295" s="80" t="str">
        <f>IF(COUNTIF(B$20:B295,B295)=1,1,"-")</f>
        <v>-</v>
      </c>
      <c r="AT295" s="80" t="str">
        <f>IF(COUNTIF(J$20:J295,J295)=1,1,"-")</f>
        <v>-</v>
      </c>
      <c r="AU295" s="80" t="str">
        <f>IF(COUNTIF(K$20:K295,K295)=1,1,"-")</f>
        <v>-</v>
      </c>
      <c r="AV295" s="80" t="str">
        <f>IF(COUNTIF(I$20:I295,I295)=1,1,"-")</f>
        <v>-</v>
      </c>
      <c r="AW295" s="48" t="s">
        <v>241</v>
      </c>
      <c r="AZ295"/>
      <c r="BA295"/>
      <c r="BB295"/>
      <c r="BC295"/>
      <c r="BD295"/>
    </row>
    <row r="296" spans="1:56" ht="15.75" customHeight="1" x14ac:dyDescent="0.2">
      <c r="A296" s="93" t="s">
        <v>1798</v>
      </c>
      <c r="B296" s="95" t="s">
        <v>2032</v>
      </c>
      <c r="C296" s="94" t="s">
        <v>2033</v>
      </c>
      <c r="D296" s="94" t="s">
        <v>23</v>
      </c>
      <c r="E296" s="94" t="s">
        <v>23</v>
      </c>
      <c r="F296" s="94" t="s">
        <v>391</v>
      </c>
      <c r="G296" s="96" t="s">
        <v>1051</v>
      </c>
      <c r="H296" s="96" t="s">
        <v>1052</v>
      </c>
      <c r="I296" s="96" t="s">
        <v>23</v>
      </c>
      <c r="J296" s="96" t="s">
        <v>23</v>
      </c>
      <c r="K296" s="96" t="s">
        <v>391</v>
      </c>
      <c r="L296" s="65">
        <f>HLOOKUP(L$20,$S$18:$AW296,ROW($S296)-ROW($S$18)+1,FALSE)</f>
        <v>3016</v>
      </c>
      <c r="M296" s="65">
        <f>HLOOKUP(M$20,$S$18:$AW296,ROW($S296)-ROW($S$18)+1,FALSE)</f>
        <v>3002</v>
      </c>
      <c r="N296" s="66">
        <f t="shared" si="9"/>
        <v>-4.6419098143235527E-3</v>
      </c>
      <c r="O296" s="31">
        <f>IF(ISERROR(SUMIF($B$21:$B$672,$B296,$M$21:$M$672)/SUMIF($B$21:$B$672,$B296,$L$21:$L$672)-1),"-",SUMIF($B$21:$B$672,$B296,$M$21:$M$672)/SUMIF($B$21:$B$672,$B296,$L$21:$L$672)-1)</f>
        <v>-1.6605947640430441E-2</v>
      </c>
      <c r="P296" s="31">
        <f>IF(ISERROR(SUMIF($J$21:$J$672,$J296,$M$21:$M$672)/SUMIF($J$21:$J$672,$J296,$L$21:$L$672)-1),"-",SUMIF($J$21:$J$672,$J296,$M$21:$M$672)/SUMIF($J$21:$J$672,$J296,$L$21:$L$672)-1)</f>
        <v>1.7005501076297502E-2</v>
      </c>
      <c r="Q296" s="31">
        <f>IF(ISERROR(SUMIF($K$21:$K$672,$K296,$M$21:$M$672)/SUMIF($K$21:$K$672,$K296,$L$21:$L$672)-1),"-",SUMIF($K$21:$K$672,$K296,$M$21:$M$672)/SUMIF($K$21:$K$672,$K296,$L$21:$L$672)-1)</f>
        <v>-3.0916047319583084E-2</v>
      </c>
      <c r="R296" s="31">
        <f>IF(ISERROR(SUMIF($I$21:$I$672,$I296,$M$21:$M$672)/SUMIF($I$21:$I$672,$I296,$L$21:$L$672)-1),"-",SUMIF($I$21:$I$672,$I296,$M$21:$M$672)/SUMIF($I$21:$I$672,$I296,$L$21:$L$672)-1)</f>
        <v>1.7005501076297502E-2</v>
      </c>
      <c r="S296" s="46">
        <v>2121</v>
      </c>
      <c r="T296" s="46">
        <v>2320</v>
      </c>
      <c r="U296" s="46">
        <v>2505</v>
      </c>
      <c r="V296" s="46">
        <v>2676</v>
      </c>
      <c r="W296" s="46">
        <v>2886</v>
      </c>
      <c r="X296" s="46">
        <v>3016</v>
      </c>
      <c r="Y296" s="46">
        <v>3096</v>
      </c>
      <c r="Z296" s="46">
        <v>3125</v>
      </c>
      <c r="AA296" s="46">
        <v>3083</v>
      </c>
      <c r="AB296" s="46">
        <v>3041</v>
      </c>
      <c r="AC296" s="46">
        <v>3002</v>
      </c>
      <c r="AD296" s="46">
        <v>2996</v>
      </c>
      <c r="AE296" s="46">
        <v>3074</v>
      </c>
      <c r="AF296" s="46">
        <v>3104</v>
      </c>
      <c r="AG296" s="46">
        <v>3109</v>
      </c>
      <c r="AH296" s="46">
        <v>3089</v>
      </c>
      <c r="AI296" s="46">
        <v>3099</v>
      </c>
      <c r="AJ296" s="46">
        <v>3135</v>
      </c>
      <c r="AK296" s="46">
        <v>3144</v>
      </c>
      <c r="AL296" s="46">
        <v>3168</v>
      </c>
      <c r="AM296" s="46">
        <v>3213</v>
      </c>
      <c r="AN296" s="46">
        <v>3268</v>
      </c>
      <c r="AO296" s="46">
        <v>3316</v>
      </c>
      <c r="AP296" s="46">
        <v>3370</v>
      </c>
      <c r="AQ296" s="46">
        <v>3454</v>
      </c>
      <c r="AR296" s="47">
        <v>3526</v>
      </c>
      <c r="AS296" s="80" t="str">
        <f>IF(COUNTIF(B$20:B296,B296)=1,1,"-")</f>
        <v>-</v>
      </c>
      <c r="AT296" s="80" t="str">
        <f>IF(COUNTIF(J$20:J296,J296)=1,1,"-")</f>
        <v>-</v>
      </c>
      <c r="AU296" s="80" t="str">
        <f>IF(COUNTIF(K$20:K296,K296)=1,1,"-")</f>
        <v>-</v>
      </c>
      <c r="AV296" s="80" t="str">
        <f>IF(COUNTIF(I$20:I296,I296)=1,1,"-")</f>
        <v>-</v>
      </c>
      <c r="AW296" s="48" t="s">
        <v>241</v>
      </c>
      <c r="AZ296"/>
      <c r="BA296"/>
      <c r="BB296"/>
      <c r="BC296"/>
      <c r="BD296"/>
    </row>
    <row r="297" spans="1:56" ht="15.75" customHeight="1" x14ac:dyDescent="0.2">
      <c r="A297" s="93" t="s">
        <v>1798</v>
      </c>
      <c r="B297" s="95" t="s">
        <v>1807</v>
      </c>
      <c r="C297" s="94" t="s">
        <v>1808</v>
      </c>
      <c r="D297" s="94" t="s">
        <v>23</v>
      </c>
      <c r="E297" s="94" t="s">
        <v>23</v>
      </c>
      <c r="F297" s="94" t="s">
        <v>391</v>
      </c>
      <c r="G297" s="96" t="s">
        <v>1053</v>
      </c>
      <c r="H297" s="96" t="s">
        <v>1054</v>
      </c>
      <c r="I297" s="96" t="s">
        <v>23</v>
      </c>
      <c r="J297" s="96" t="s">
        <v>23</v>
      </c>
      <c r="K297" s="96" t="s">
        <v>391</v>
      </c>
      <c r="L297" s="65">
        <f>HLOOKUP(L$20,$S$18:$AW297,ROW($S297)-ROW($S$18)+1,FALSE)</f>
        <v>684</v>
      </c>
      <c r="M297" s="65">
        <f>HLOOKUP(M$20,$S$18:$AW297,ROW($S297)-ROW($S$18)+1,FALSE)</f>
        <v>605</v>
      </c>
      <c r="N297" s="66">
        <f t="shared" si="9"/>
        <v>-0.11549707602339176</v>
      </c>
      <c r="O297" s="31">
        <f>IF(ISERROR(SUMIF($B$21:$B$672,$B297,$M$21:$M$672)/SUMIF($B$21:$B$672,$B297,$L$21:$L$672)-1),"-",SUMIF($B$21:$B$672,$B297,$M$21:$M$672)/SUMIF($B$21:$B$672,$B297,$L$21:$L$672)-1)</f>
        <v>-8.6594504579517118E-2</v>
      </c>
      <c r="P297" s="31">
        <f>IF(ISERROR(SUMIF($J$21:$J$672,$J297,$M$21:$M$672)/SUMIF($J$21:$J$672,$J297,$L$21:$L$672)-1),"-",SUMIF($J$21:$J$672,$J297,$M$21:$M$672)/SUMIF($J$21:$J$672,$J297,$L$21:$L$672)-1)</f>
        <v>1.7005501076297502E-2</v>
      </c>
      <c r="Q297" s="31">
        <f>IF(ISERROR(SUMIF($K$21:$K$672,$K297,$M$21:$M$672)/SUMIF($K$21:$K$672,$K297,$L$21:$L$672)-1),"-",SUMIF($K$21:$K$672,$K297,$M$21:$M$672)/SUMIF($K$21:$K$672,$K297,$L$21:$L$672)-1)</f>
        <v>-3.0916047319583084E-2</v>
      </c>
      <c r="R297" s="31">
        <f>IF(ISERROR(SUMIF($I$21:$I$672,$I297,$M$21:$M$672)/SUMIF($I$21:$I$672,$I297,$L$21:$L$672)-1),"-",SUMIF($I$21:$I$672,$I297,$M$21:$M$672)/SUMIF($I$21:$I$672,$I297,$L$21:$L$672)-1)</f>
        <v>1.7005501076297502E-2</v>
      </c>
      <c r="S297" s="46">
        <v>927</v>
      </c>
      <c r="T297" s="46">
        <v>862</v>
      </c>
      <c r="U297" s="46">
        <v>971</v>
      </c>
      <c r="V297" s="46">
        <v>808</v>
      </c>
      <c r="W297" s="46">
        <v>736</v>
      </c>
      <c r="X297" s="46">
        <v>684</v>
      </c>
      <c r="Y297" s="46">
        <v>646</v>
      </c>
      <c r="Z297" s="46">
        <v>623</v>
      </c>
      <c r="AA297" s="46">
        <v>571</v>
      </c>
      <c r="AB297" s="46">
        <v>592</v>
      </c>
      <c r="AC297" s="46">
        <v>605</v>
      </c>
      <c r="AD297" s="46">
        <v>619</v>
      </c>
      <c r="AE297" s="46">
        <v>624</v>
      </c>
      <c r="AF297" s="46">
        <v>633</v>
      </c>
      <c r="AG297" s="46">
        <v>640</v>
      </c>
      <c r="AH297" s="46">
        <v>644</v>
      </c>
      <c r="AI297" s="46">
        <v>645</v>
      </c>
      <c r="AJ297" s="46">
        <v>646</v>
      </c>
      <c r="AK297" s="46">
        <v>647</v>
      </c>
      <c r="AL297" s="46">
        <v>654</v>
      </c>
      <c r="AM297" s="46">
        <v>661</v>
      </c>
      <c r="AN297" s="46">
        <v>670</v>
      </c>
      <c r="AO297" s="46">
        <v>685</v>
      </c>
      <c r="AP297" s="46">
        <v>700</v>
      </c>
      <c r="AQ297" s="46">
        <v>717</v>
      </c>
      <c r="AR297" s="47">
        <v>732</v>
      </c>
      <c r="AS297" s="80" t="str">
        <f>IF(COUNTIF(B$20:B297,B297)=1,1,"-")</f>
        <v>-</v>
      </c>
      <c r="AT297" s="80" t="str">
        <f>IF(COUNTIF(J$20:J297,J297)=1,1,"-")</f>
        <v>-</v>
      </c>
      <c r="AU297" s="80" t="str">
        <f>IF(COUNTIF(K$20:K297,K297)=1,1,"-")</f>
        <v>-</v>
      </c>
      <c r="AV297" s="80" t="str">
        <f>IF(COUNTIF(I$20:I297,I297)=1,1,"-")</f>
        <v>-</v>
      </c>
      <c r="AW297" s="48" t="s">
        <v>241</v>
      </c>
      <c r="AZ297"/>
      <c r="BA297"/>
      <c r="BB297"/>
      <c r="BC297"/>
      <c r="BD297"/>
    </row>
    <row r="298" spans="1:56" ht="15.75" customHeight="1" x14ac:dyDescent="0.2">
      <c r="A298" s="93" t="s">
        <v>1798</v>
      </c>
      <c r="B298" s="95" t="s">
        <v>2156</v>
      </c>
      <c r="C298" s="94" t="s">
        <v>2157</v>
      </c>
      <c r="D298" s="94" t="s">
        <v>69</v>
      </c>
      <c r="E298" s="94" t="s">
        <v>69</v>
      </c>
      <c r="F298" s="94" t="s">
        <v>387</v>
      </c>
      <c r="G298" s="96" t="s">
        <v>1055</v>
      </c>
      <c r="H298" s="96" t="s">
        <v>1056</v>
      </c>
      <c r="I298" s="96" t="s">
        <v>69</v>
      </c>
      <c r="J298" s="96" t="s">
        <v>69</v>
      </c>
      <c r="K298" s="96" t="s">
        <v>387</v>
      </c>
      <c r="L298" s="65">
        <f>HLOOKUP(L$20,$S$18:$AW298,ROW($S298)-ROW($S$18)+1,FALSE)</f>
        <v>3131</v>
      </c>
      <c r="M298" s="65">
        <f>HLOOKUP(M$20,$S$18:$AW298,ROW($S298)-ROW($S$18)+1,FALSE)</f>
        <v>3013</v>
      </c>
      <c r="N298" s="66">
        <f t="shared" si="9"/>
        <v>-3.7687639731715072E-2</v>
      </c>
      <c r="O298" s="31">
        <f>IF(ISERROR(SUMIF($B$21:$B$672,$B298,$M$21:$M$672)/SUMIF($B$21:$B$672,$B298,$L$21:$L$672)-1),"-",SUMIF($B$21:$B$672,$B298,$M$21:$M$672)/SUMIF($B$21:$B$672,$B298,$L$21:$L$672)-1)</f>
        <v>-3.7687639731715072E-2</v>
      </c>
      <c r="P298" s="31">
        <f>IF(ISERROR(SUMIF($J$21:$J$672,$J298,$M$21:$M$672)/SUMIF($J$21:$J$672,$J298,$L$21:$L$672)-1),"-",SUMIF($J$21:$J$672,$J298,$M$21:$M$672)/SUMIF($J$21:$J$672,$J298,$L$21:$L$672)-1)</f>
        <v>-4.9678148493931484E-2</v>
      </c>
      <c r="Q298" s="31">
        <f>IF(ISERROR(SUMIF($K$21:$K$672,$K298,$M$21:$M$672)/SUMIF($K$21:$K$672,$K298,$L$21:$L$672)-1),"-",SUMIF($K$21:$K$672,$K298,$M$21:$M$672)/SUMIF($K$21:$K$672,$K298,$L$21:$L$672)-1)</f>
        <v>-6.8899789056344862E-2</v>
      </c>
      <c r="R298" s="31">
        <f>IF(ISERROR(SUMIF($I$21:$I$672,$I298,$M$21:$M$672)/SUMIF($I$21:$I$672,$I298,$L$21:$L$672)-1),"-",SUMIF($I$21:$I$672,$I298,$M$21:$M$672)/SUMIF($I$21:$I$672,$I298,$L$21:$L$672)-1)</f>
        <v>-4.9678148493931484E-2</v>
      </c>
      <c r="S298" s="46">
        <v>3612</v>
      </c>
      <c r="T298" s="46">
        <v>3561</v>
      </c>
      <c r="U298" s="46">
        <v>3557</v>
      </c>
      <c r="V298" s="46">
        <v>3396</v>
      </c>
      <c r="W298" s="46">
        <v>3303</v>
      </c>
      <c r="X298" s="46">
        <v>3131</v>
      </c>
      <c r="Y298" s="46">
        <v>3095</v>
      </c>
      <c r="Z298" s="46">
        <v>3086</v>
      </c>
      <c r="AA298" s="46">
        <v>3045</v>
      </c>
      <c r="AB298" s="46">
        <v>3008</v>
      </c>
      <c r="AC298" s="46">
        <v>3013</v>
      </c>
      <c r="AD298" s="46">
        <v>3027</v>
      </c>
      <c r="AE298" s="46">
        <v>3014</v>
      </c>
      <c r="AF298" s="46">
        <v>3024</v>
      </c>
      <c r="AG298" s="46">
        <v>3018</v>
      </c>
      <c r="AH298" s="46">
        <v>3006</v>
      </c>
      <c r="AI298" s="46">
        <v>2982</v>
      </c>
      <c r="AJ298" s="46">
        <v>2958</v>
      </c>
      <c r="AK298" s="46">
        <v>2948</v>
      </c>
      <c r="AL298" s="46">
        <v>2954</v>
      </c>
      <c r="AM298" s="46">
        <v>2973</v>
      </c>
      <c r="AN298" s="46">
        <v>3013</v>
      </c>
      <c r="AO298" s="46">
        <v>3078</v>
      </c>
      <c r="AP298" s="46">
        <v>3138</v>
      </c>
      <c r="AQ298" s="46">
        <v>3181</v>
      </c>
      <c r="AR298" s="47">
        <v>3226</v>
      </c>
      <c r="AS298" s="80">
        <f>IF(COUNTIF(B$20:B298,B298)=1,1,"-")</f>
        <v>1</v>
      </c>
      <c r="AT298" s="80" t="str">
        <f>IF(COUNTIF(J$20:J298,J298)=1,1,"-")</f>
        <v>-</v>
      </c>
      <c r="AU298" s="80" t="str">
        <f>IF(COUNTIF(K$20:K298,K298)=1,1,"-")</f>
        <v>-</v>
      </c>
      <c r="AV298" s="80" t="str">
        <f>IF(COUNTIF(I$20:I298,I298)=1,1,"-")</f>
        <v>-</v>
      </c>
      <c r="AW298" s="48" t="s">
        <v>241</v>
      </c>
      <c r="AZ298"/>
      <c r="BA298"/>
      <c r="BB298"/>
      <c r="BC298"/>
      <c r="BD298"/>
    </row>
    <row r="299" spans="1:56" ht="15.75" customHeight="1" x14ac:dyDescent="0.2">
      <c r="A299" s="93" t="s">
        <v>1798</v>
      </c>
      <c r="B299" s="95" t="s">
        <v>2158</v>
      </c>
      <c r="C299" s="94" t="s">
        <v>2159</v>
      </c>
      <c r="D299" s="94" t="s">
        <v>60</v>
      </c>
      <c r="E299" s="94" t="s">
        <v>60</v>
      </c>
      <c r="F299" s="94" t="s">
        <v>384</v>
      </c>
      <c r="G299" s="96" t="s">
        <v>1057</v>
      </c>
      <c r="H299" s="96" t="s">
        <v>1058</v>
      </c>
      <c r="I299" s="96" t="s">
        <v>60</v>
      </c>
      <c r="J299" s="96" t="s">
        <v>60</v>
      </c>
      <c r="K299" s="96" t="s">
        <v>384</v>
      </c>
      <c r="L299" s="65">
        <f>HLOOKUP(L$20,$S$18:$AW299,ROW($S299)-ROW($S$18)+1,FALSE)</f>
        <v>1901</v>
      </c>
      <c r="M299" s="65">
        <f>HLOOKUP(M$20,$S$18:$AW299,ROW($S299)-ROW($S$18)+1,FALSE)</f>
        <v>1852</v>
      </c>
      <c r="N299" s="66">
        <f t="shared" si="9"/>
        <v>-2.5775907417148858E-2</v>
      </c>
      <c r="O299" s="31">
        <f>IF(ISERROR(SUMIF($B$21:$B$672,$B299,$M$21:$M$672)/SUMIF($B$21:$B$672,$B299,$L$21:$L$672)-1),"-",SUMIF($B$21:$B$672,$B299,$M$21:$M$672)/SUMIF($B$21:$B$672,$B299,$L$21:$L$672)-1)</f>
        <v>-2.5775907417148858E-2</v>
      </c>
      <c r="P299" s="31">
        <f>IF(ISERROR(SUMIF($J$21:$J$672,$J299,$M$21:$M$672)/SUMIF($J$21:$J$672,$J299,$L$21:$L$672)-1),"-",SUMIF($J$21:$J$672,$J299,$M$21:$M$672)/SUMIF($J$21:$J$672,$J299,$L$21:$L$672)-1)</f>
        <v>-2.5775907417148858E-2</v>
      </c>
      <c r="Q299" s="31">
        <f>IF(ISERROR(SUMIF($K$21:$K$672,$K299,$M$21:$M$672)/SUMIF($K$21:$K$672,$K299,$L$21:$L$672)-1),"-",SUMIF($K$21:$K$672,$K299,$M$21:$M$672)/SUMIF($K$21:$K$672,$K299,$L$21:$L$672)-1)</f>
        <v>-2.2365450582957913E-2</v>
      </c>
      <c r="R299" s="31">
        <f>IF(ISERROR(SUMIF($I$21:$I$672,$I299,$M$21:$M$672)/SUMIF($I$21:$I$672,$I299,$L$21:$L$672)-1),"-",SUMIF($I$21:$I$672,$I299,$M$21:$M$672)/SUMIF($I$21:$I$672,$I299,$L$21:$L$672)-1)</f>
        <v>-2.5775907417148858E-2</v>
      </c>
      <c r="S299" s="46">
        <v>1951</v>
      </c>
      <c r="T299" s="46">
        <v>1967</v>
      </c>
      <c r="U299" s="46">
        <v>2060</v>
      </c>
      <c r="V299" s="46">
        <v>2040</v>
      </c>
      <c r="W299" s="46">
        <v>1924</v>
      </c>
      <c r="X299" s="46">
        <v>1901</v>
      </c>
      <c r="Y299" s="46">
        <v>1867</v>
      </c>
      <c r="Z299" s="46">
        <v>1834</v>
      </c>
      <c r="AA299" s="46">
        <v>1845</v>
      </c>
      <c r="AB299" s="46">
        <v>1860</v>
      </c>
      <c r="AC299" s="46">
        <v>1852</v>
      </c>
      <c r="AD299" s="46">
        <v>1883</v>
      </c>
      <c r="AE299" s="46">
        <v>1903</v>
      </c>
      <c r="AF299" s="46">
        <v>1925</v>
      </c>
      <c r="AG299" s="46">
        <v>1955</v>
      </c>
      <c r="AH299" s="46">
        <v>1958</v>
      </c>
      <c r="AI299" s="46">
        <v>1942</v>
      </c>
      <c r="AJ299" s="46">
        <v>1919</v>
      </c>
      <c r="AK299" s="46">
        <v>1893</v>
      </c>
      <c r="AL299" s="46">
        <v>1868</v>
      </c>
      <c r="AM299" s="46">
        <v>1853</v>
      </c>
      <c r="AN299" s="46">
        <v>1863</v>
      </c>
      <c r="AO299" s="46">
        <v>1876</v>
      </c>
      <c r="AP299" s="46">
        <v>1893</v>
      </c>
      <c r="AQ299" s="46">
        <v>1892</v>
      </c>
      <c r="AR299" s="47">
        <v>1893</v>
      </c>
      <c r="AS299" s="80">
        <f>IF(COUNTIF(B$20:B299,B299)=1,1,"-")</f>
        <v>1</v>
      </c>
      <c r="AT299" s="80">
        <f>IF(COUNTIF(J$20:J299,J299)=1,1,"-")</f>
        <v>1</v>
      </c>
      <c r="AU299" s="80" t="str">
        <f>IF(COUNTIF(K$20:K299,K299)=1,1,"-")</f>
        <v>-</v>
      </c>
      <c r="AV299" s="80">
        <f>IF(COUNTIF(I$20:I299,I299)=1,1,"-")</f>
        <v>1</v>
      </c>
      <c r="AW299" s="48" t="s">
        <v>241</v>
      </c>
      <c r="AZ299"/>
      <c r="BA299"/>
      <c r="BB299"/>
      <c r="BC299"/>
      <c r="BD299"/>
    </row>
    <row r="300" spans="1:56" ht="15.75" customHeight="1" x14ac:dyDescent="0.2">
      <c r="A300" s="93" t="s">
        <v>1798</v>
      </c>
      <c r="B300" s="95" t="s">
        <v>1891</v>
      </c>
      <c r="C300" s="94" t="s">
        <v>1892</v>
      </c>
      <c r="D300" s="94" t="s">
        <v>23</v>
      </c>
      <c r="E300" s="94" t="s">
        <v>23</v>
      </c>
      <c r="F300" s="94" t="s">
        <v>391</v>
      </c>
      <c r="G300" s="96" t="s">
        <v>1059</v>
      </c>
      <c r="H300" s="96" t="s">
        <v>1060</v>
      </c>
      <c r="I300" s="96" t="s">
        <v>23</v>
      </c>
      <c r="J300" s="96" t="s">
        <v>23</v>
      </c>
      <c r="K300" s="96" t="s">
        <v>391</v>
      </c>
      <c r="L300" s="65">
        <f>HLOOKUP(L$20,$S$18:$AW300,ROW($S300)-ROW($S$18)+1,FALSE)</f>
        <v>1205</v>
      </c>
      <c r="M300" s="65">
        <f>HLOOKUP(M$20,$S$18:$AW300,ROW($S300)-ROW($S$18)+1,FALSE)</f>
        <v>1221</v>
      </c>
      <c r="N300" s="66">
        <f t="shared" si="9"/>
        <v>1.327800829875514E-2</v>
      </c>
      <c r="O300" s="31">
        <f>IF(ISERROR(SUMIF($B$21:$B$672,$B300,$M$21:$M$672)/SUMIF($B$21:$B$672,$B300,$L$21:$L$672)-1),"-",SUMIF($B$21:$B$672,$B300,$M$21:$M$672)/SUMIF($B$21:$B$672,$B300,$L$21:$L$672)-1)</f>
        <v>5.2561543579507708E-2</v>
      </c>
      <c r="P300" s="31">
        <f>IF(ISERROR(SUMIF($J$21:$J$672,$J300,$M$21:$M$672)/SUMIF($J$21:$J$672,$J300,$L$21:$L$672)-1),"-",SUMIF($J$21:$J$672,$J300,$M$21:$M$672)/SUMIF($J$21:$J$672,$J300,$L$21:$L$672)-1)</f>
        <v>1.7005501076297502E-2</v>
      </c>
      <c r="Q300" s="31">
        <f>IF(ISERROR(SUMIF($K$21:$K$672,$K300,$M$21:$M$672)/SUMIF($K$21:$K$672,$K300,$L$21:$L$672)-1),"-",SUMIF($K$21:$K$672,$K300,$M$21:$M$672)/SUMIF($K$21:$K$672,$K300,$L$21:$L$672)-1)</f>
        <v>-3.0916047319583084E-2</v>
      </c>
      <c r="R300" s="31">
        <f>IF(ISERROR(SUMIF($I$21:$I$672,$I300,$M$21:$M$672)/SUMIF($I$21:$I$672,$I300,$L$21:$L$672)-1),"-",SUMIF($I$21:$I$672,$I300,$M$21:$M$672)/SUMIF($I$21:$I$672,$I300,$L$21:$L$672)-1)</f>
        <v>1.7005501076297502E-2</v>
      </c>
      <c r="S300" s="46">
        <v>1052</v>
      </c>
      <c r="T300" s="46">
        <v>1056</v>
      </c>
      <c r="U300" s="46">
        <v>1081</v>
      </c>
      <c r="V300" s="46">
        <v>1125</v>
      </c>
      <c r="W300" s="46">
        <v>1194</v>
      </c>
      <c r="X300" s="46">
        <v>1205</v>
      </c>
      <c r="Y300" s="46">
        <v>1191</v>
      </c>
      <c r="Z300" s="46">
        <v>1200</v>
      </c>
      <c r="AA300" s="46">
        <v>1206</v>
      </c>
      <c r="AB300" s="46">
        <v>1210</v>
      </c>
      <c r="AC300" s="46">
        <v>1221</v>
      </c>
      <c r="AD300" s="46">
        <v>1246</v>
      </c>
      <c r="AE300" s="46">
        <v>1270</v>
      </c>
      <c r="AF300" s="46">
        <v>1295</v>
      </c>
      <c r="AG300" s="46">
        <v>1311</v>
      </c>
      <c r="AH300" s="46">
        <v>1323</v>
      </c>
      <c r="AI300" s="46">
        <v>1346</v>
      </c>
      <c r="AJ300" s="46">
        <v>1354</v>
      </c>
      <c r="AK300" s="46">
        <v>1361</v>
      </c>
      <c r="AL300" s="46">
        <v>1376</v>
      </c>
      <c r="AM300" s="46">
        <v>1397</v>
      </c>
      <c r="AN300" s="46">
        <v>1422</v>
      </c>
      <c r="AO300" s="46">
        <v>1444</v>
      </c>
      <c r="AP300" s="46">
        <v>1473</v>
      </c>
      <c r="AQ300" s="46">
        <v>1507</v>
      </c>
      <c r="AR300" s="47">
        <v>1540</v>
      </c>
      <c r="AS300" s="80" t="str">
        <f>IF(COUNTIF(B$20:B300,B300)=1,1,"-")</f>
        <v>-</v>
      </c>
      <c r="AT300" s="80" t="str">
        <f>IF(COUNTIF(J$20:J300,J300)=1,1,"-")</f>
        <v>-</v>
      </c>
      <c r="AU300" s="80" t="str">
        <f>IF(COUNTIF(K$20:K300,K300)=1,1,"-")</f>
        <v>-</v>
      </c>
      <c r="AV300" s="80" t="str">
        <f>IF(COUNTIF(I$20:I300,I300)=1,1,"-")</f>
        <v>-</v>
      </c>
      <c r="AW300" s="48" t="s">
        <v>241</v>
      </c>
      <c r="AZ300"/>
      <c r="BA300"/>
      <c r="BB300"/>
      <c r="BC300"/>
      <c r="BD300"/>
    </row>
    <row r="301" spans="1:56" ht="15.75" customHeight="1" x14ac:dyDescent="0.2">
      <c r="A301" s="93" t="s">
        <v>1798</v>
      </c>
      <c r="B301" s="95" t="s">
        <v>2160</v>
      </c>
      <c r="C301" s="94" t="s">
        <v>2161</v>
      </c>
      <c r="D301" s="94" t="s">
        <v>74</v>
      </c>
      <c r="E301" s="94" t="s">
        <v>74</v>
      </c>
      <c r="F301" s="94" t="s">
        <v>384</v>
      </c>
      <c r="G301" s="96" t="s">
        <v>1061</v>
      </c>
      <c r="H301" s="96" t="s">
        <v>1062</v>
      </c>
      <c r="I301" s="96" t="s">
        <v>74</v>
      </c>
      <c r="J301" s="96" t="s">
        <v>74</v>
      </c>
      <c r="K301" s="96" t="s">
        <v>384</v>
      </c>
      <c r="L301" s="65">
        <f>HLOOKUP(L$20,$S$18:$AW301,ROW($S301)-ROW($S$18)+1,FALSE)</f>
        <v>2399</v>
      </c>
      <c r="M301" s="65">
        <f>HLOOKUP(M$20,$S$18:$AW301,ROW($S301)-ROW($S$18)+1,FALSE)</f>
        <v>2081</v>
      </c>
      <c r="N301" s="66">
        <f t="shared" si="9"/>
        <v>-0.13255523134639435</v>
      </c>
      <c r="O301" s="31">
        <f>IF(ISERROR(SUMIF($B$21:$B$672,$B301,$M$21:$M$672)/SUMIF($B$21:$B$672,$B301,$L$21:$L$672)-1),"-",SUMIF($B$21:$B$672,$B301,$M$21:$M$672)/SUMIF($B$21:$B$672,$B301,$L$21:$L$672)-1)</f>
        <v>-0.12837022132796783</v>
      </c>
      <c r="P301" s="31">
        <f>IF(ISERROR(SUMIF($J$21:$J$672,$J301,$M$21:$M$672)/SUMIF($J$21:$J$672,$J301,$L$21:$L$672)-1),"-",SUMIF($J$21:$J$672,$J301,$M$21:$M$672)/SUMIF($J$21:$J$672,$J301,$L$21:$L$672)-1)</f>
        <v>-6.3732778273366986E-2</v>
      </c>
      <c r="Q301" s="31">
        <f>IF(ISERROR(SUMIF($K$21:$K$672,$K301,$M$21:$M$672)/SUMIF($K$21:$K$672,$K301,$L$21:$L$672)-1),"-",SUMIF($K$21:$K$672,$K301,$M$21:$M$672)/SUMIF($K$21:$K$672,$K301,$L$21:$L$672)-1)</f>
        <v>-2.2365450582957913E-2</v>
      </c>
      <c r="R301" s="31">
        <f>IF(ISERROR(SUMIF($I$21:$I$672,$I301,$M$21:$M$672)/SUMIF($I$21:$I$672,$I301,$L$21:$L$672)-1),"-",SUMIF($I$21:$I$672,$I301,$M$21:$M$672)/SUMIF($I$21:$I$672,$I301,$L$21:$L$672)-1)</f>
        <v>-6.3732778273366986E-2</v>
      </c>
      <c r="S301" s="46">
        <v>2423</v>
      </c>
      <c r="T301" s="46">
        <v>2535</v>
      </c>
      <c r="U301" s="46">
        <v>2625</v>
      </c>
      <c r="V301" s="46">
        <v>2558</v>
      </c>
      <c r="W301" s="46">
        <v>2481</v>
      </c>
      <c r="X301" s="46">
        <v>2399</v>
      </c>
      <c r="Y301" s="46">
        <v>2263</v>
      </c>
      <c r="Z301" s="46">
        <v>2181</v>
      </c>
      <c r="AA301" s="46">
        <v>2133</v>
      </c>
      <c r="AB301" s="46">
        <v>2095</v>
      </c>
      <c r="AC301" s="46">
        <v>2081</v>
      </c>
      <c r="AD301" s="46">
        <v>2046</v>
      </c>
      <c r="AE301" s="46">
        <v>2015</v>
      </c>
      <c r="AF301" s="46">
        <v>2003</v>
      </c>
      <c r="AG301" s="46">
        <v>1981</v>
      </c>
      <c r="AH301" s="46">
        <v>1921</v>
      </c>
      <c r="AI301" s="46">
        <v>1896</v>
      </c>
      <c r="AJ301" s="46">
        <v>1861</v>
      </c>
      <c r="AK301" s="46">
        <v>1813</v>
      </c>
      <c r="AL301" s="46">
        <v>1811</v>
      </c>
      <c r="AM301" s="46">
        <v>1806</v>
      </c>
      <c r="AN301" s="46">
        <v>1829</v>
      </c>
      <c r="AO301" s="46">
        <v>1865</v>
      </c>
      <c r="AP301" s="46">
        <v>1873</v>
      </c>
      <c r="AQ301" s="46">
        <v>1907</v>
      </c>
      <c r="AR301" s="47">
        <v>1937</v>
      </c>
      <c r="AS301" s="80">
        <f>IF(COUNTIF(B$20:B301,B301)=1,1,"-")</f>
        <v>1</v>
      </c>
      <c r="AT301" s="80" t="str">
        <f>IF(COUNTIF(J$20:J301,J301)=1,1,"-")</f>
        <v>-</v>
      </c>
      <c r="AU301" s="80" t="str">
        <f>IF(COUNTIF(K$20:K301,K301)=1,1,"-")</f>
        <v>-</v>
      </c>
      <c r="AV301" s="80" t="str">
        <f>IF(COUNTIF(I$20:I301,I301)=1,1,"-")</f>
        <v>-</v>
      </c>
      <c r="AW301" s="48" t="s">
        <v>241</v>
      </c>
      <c r="AZ301"/>
      <c r="BA301"/>
      <c r="BB301"/>
      <c r="BC301"/>
      <c r="BD301"/>
    </row>
    <row r="302" spans="1:56" ht="15.75" customHeight="1" x14ac:dyDescent="0.2">
      <c r="A302" s="93" t="s">
        <v>1798</v>
      </c>
      <c r="B302" s="95" t="s">
        <v>2132</v>
      </c>
      <c r="C302" s="94" t="s">
        <v>2133</v>
      </c>
      <c r="D302" s="94" t="s">
        <v>114</v>
      </c>
      <c r="E302" s="94" t="s">
        <v>485</v>
      </c>
      <c r="F302" s="94" t="s">
        <v>391</v>
      </c>
      <c r="G302" s="96" t="s">
        <v>1063</v>
      </c>
      <c r="H302" s="96" t="s">
        <v>1064</v>
      </c>
      <c r="I302" s="96" t="s">
        <v>114</v>
      </c>
      <c r="J302" s="96" t="s">
        <v>485</v>
      </c>
      <c r="K302" s="96" t="s">
        <v>391</v>
      </c>
      <c r="L302" s="65">
        <f>HLOOKUP(L$20,$S$18:$AW302,ROW($S302)-ROW($S$18)+1,FALSE)</f>
        <v>5306</v>
      </c>
      <c r="M302" s="65">
        <f>HLOOKUP(M$20,$S$18:$AW302,ROW($S302)-ROW($S$18)+1,FALSE)</f>
        <v>5122</v>
      </c>
      <c r="N302" s="66">
        <f t="shared" si="9"/>
        <v>-3.467772333207686E-2</v>
      </c>
      <c r="O302" s="31">
        <f>IF(ISERROR(SUMIF($B$21:$B$672,$B302,$M$21:$M$672)/SUMIF($B$21:$B$672,$B302,$L$21:$L$672)-1),"-",SUMIF($B$21:$B$672,$B302,$M$21:$M$672)/SUMIF($B$21:$B$672,$B302,$L$21:$L$672)-1)</f>
        <v>-2.2191207257501788E-2</v>
      </c>
      <c r="P302" s="31">
        <f>IF(ISERROR(SUMIF($J$21:$J$672,$J302,$M$21:$M$672)/SUMIF($J$21:$J$672,$J302,$L$21:$L$672)-1),"-",SUMIF($J$21:$J$672,$J302,$M$21:$M$672)/SUMIF($J$21:$J$672,$J302,$L$21:$L$672)-1)</f>
        <v>-2.6252377932783788E-2</v>
      </c>
      <c r="Q302" s="31">
        <f>IF(ISERROR(SUMIF($K$21:$K$672,$K302,$M$21:$M$672)/SUMIF($K$21:$K$672,$K302,$L$21:$L$672)-1),"-",SUMIF($K$21:$K$672,$K302,$M$21:$M$672)/SUMIF($K$21:$K$672,$K302,$L$21:$L$672)-1)</f>
        <v>-3.0916047319583084E-2</v>
      </c>
      <c r="R302" s="31">
        <f>IF(ISERROR(SUMIF($I$21:$I$672,$I302,$M$21:$M$672)/SUMIF($I$21:$I$672,$I302,$L$21:$L$672)-1),"-",SUMIF($I$21:$I$672,$I302,$M$21:$M$672)/SUMIF($I$21:$I$672,$I302,$L$21:$L$672)-1)</f>
        <v>-2.9388508170795968E-2</v>
      </c>
      <c r="S302" s="46">
        <v>4946</v>
      </c>
      <c r="T302" s="46">
        <v>4944</v>
      </c>
      <c r="U302" s="46">
        <v>4891</v>
      </c>
      <c r="V302" s="46">
        <v>5100</v>
      </c>
      <c r="W302" s="46">
        <v>5301</v>
      </c>
      <c r="X302" s="46">
        <v>5306</v>
      </c>
      <c r="Y302" s="46">
        <v>5319</v>
      </c>
      <c r="Z302" s="46">
        <v>5302</v>
      </c>
      <c r="AA302" s="46">
        <v>5240</v>
      </c>
      <c r="AB302" s="46">
        <v>5177</v>
      </c>
      <c r="AC302" s="46">
        <v>5122</v>
      </c>
      <c r="AD302" s="46">
        <v>5073</v>
      </c>
      <c r="AE302" s="46">
        <v>5038</v>
      </c>
      <c r="AF302" s="46">
        <v>4950</v>
      </c>
      <c r="AG302" s="46">
        <v>4836</v>
      </c>
      <c r="AH302" s="46">
        <v>4710</v>
      </c>
      <c r="AI302" s="46">
        <v>4592</v>
      </c>
      <c r="AJ302" s="46">
        <v>4475</v>
      </c>
      <c r="AK302" s="46">
        <v>4406</v>
      </c>
      <c r="AL302" s="46">
        <v>4384</v>
      </c>
      <c r="AM302" s="46">
        <v>4391</v>
      </c>
      <c r="AN302" s="46">
        <v>4420</v>
      </c>
      <c r="AO302" s="46">
        <v>4452</v>
      </c>
      <c r="AP302" s="46">
        <v>4497</v>
      </c>
      <c r="AQ302" s="46">
        <v>4539</v>
      </c>
      <c r="AR302" s="47">
        <v>4576</v>
      </c>
      <c r="AS302" s="80" t="str">
        <f>IF(COUNTIF(B$20:B302,B302)=1,1,"-")</f>
        <v>-</v>
      </c>
      <c r="AT302" s="80" t="str">
        <f>IF(COUNTIF(J$20:J302,J302)=1,1,"-")</f>
        <v>-</v>
      </c>
      <c r="AU302" s="80" t="str">
        <f>IF(COUNTIF(K$20:K302,K302)=1,1,"-")</f>
        <v>-</v>
      </c>
      <c r="AV302" s="80" t="str">
        <f>IF(COUNTIF(I$20:I302,I302)=1,1,"-")</f>
        <v>-</v>
      </c>
      <c r="AW302" s="48" t="s">
        <v>241</v>
      </c>
      <c r="AZ302"/>
      <c r="BA302"/>
      <c r="BB302"/>
      <c r="BC302"/>
      <c r="BD302"/>
    </row>
    <row r="303" spans="1:56" ht="15.75" customHeight="1" x14ac:dyDescent="0.2">
      <c r="A303" s="93" t="s">
        <v>1798</v>
      </c>
      <c r="B303" s="95" t="s">
        <v>1956</v>
      </c>
      <c r="C303" s="94" t="s">
        <v>1957</v>
      </c>
      <c r="D303" s="94" t="s">
        <v>62</v>
      </c>
      <c r="E303" s="94" t="s">
        <v>62</v>
      </c>
      <c r="F303" s="94" t="s">
        <v>389</v>
      </c>
      <c r="G303" s="96" t="s">
        <v>1065</v>
      </c>
      <c r="H303" s="96" t="s">
        <v>1066</v>
      </c>
      <c r="I303" s="96" t="s">
        <v>63</v>
      </c>
      <c r="J303" s="96" t="s">
        <v>63</v>
      </c>
      <c r="K303" s="96" t="s">
        <v>389</v>
      </c>
      <c r="L303" s="65">
        <f>HLOOKUP(L$20,$S$18:$AW303,ROW($S303)-ROW($S$18)+1,FALSE)</f>
        <v>1230</v>
      </c>
      <c r="M303" s="65">
        <f>HLOOKUP(M$20,$S$18:$AW303,ROW($S303)-ROW($S$18)+1,FALSE)</f>
        <v>1146</v>
      </c>
      <c r="N303" s="66">
        <f t="shared" si="9"/>
        <v>-6.8292682926829218E-2</v>
      </c>
      <c r="O303" s="31">
        <f>IF(ISERROR(SUMIF($B$21:$B$672,$B303,$M$21:$M$672)/SUMIF($B$21:$B$672,$B303,$L$21:$L$672)-1),"-",SUMIF($B$21:$B$672,$B303,$M$21:$M$672)/SUMIF($B$21:$B$672,$B303,$L$21:$L$672)-1)</f>
        <v>-6.9290712468193405E-2</v>
      </c>
      <c r="P303" s="31">
        <f>IF(ISERROR(SUMIF($J$21:$J$672,$J303,$M$21:$M$672)/SUMIF($J$21:$J$672,$J303,$L$21:$L$672)-1),"-",SUMIF($J$21:$J$672,$J303,$M$21:$M$672)/SUMIF($J$21:$J$672,$J303,$L$21:$L$672)-1)</f>
        <v>-0.11321007502679525</v>
      </c>
      <c r="Q303" s="31">
        <f>IF(ISERROR(SUMIF($K$21:$K$672,$K303,$M$21:$M$672)/SUMIF($K$21:$K$672,$K303,$L$21:$L$672)-1),"-",SUMIF($K$21:$K$672,$K303,$M$21:$M$672)/SUMIF($K$21:$K$672,$K303,$L$21:$L$672)-1)</f>
        <v>-7.8231982896267982E-2</v>
      </c>
      <c r="R303" s="31">
        <f>IF(ISERROR(SUMIF($I$21:$I$672,$I303,$M$21:$M$672)/SUMIF($I$21:$I$672,$I303,$L$21:$L$672)-1),"-",SUMIF($I$21:$I$672,$I303,$M$21:$M$672)/SUMIF($I$21:$I$672,$I303,$L$21:$L$672)-1)</f>
        <v>-0.11504965622612684</v>
      </c>
      <c r="S303" s="46">
        <v>1185</v>
      </c>
      <c r="T303" s="46">
        <v>1141</v>
      </c>
      <c r="U303" s="46">
        <v>1208</v>
      </c>
      <c r="V303" s="46">
        <v>1182</v>
      </c>
      <c r="W303" s="46">
        <v>1159</v>
      </c>
      <c r="X303" s="46">
        <v>1230</v>
      </c>
      <c r="Y303" s="46">
        <v>1250</v>
      </c>
      <c r="Z303" s="46">
        <v>1233</v>
      </c>
      <c r="AA303" s="46">
        <v>1223</v>
      </c>
      <c r="AB303" s="46">
        <v>1183</v>
      </c>
      <c r="AC303" s="46">
        <v>1146</v>
      </c>
      <c r="AD303" s="46">
        <v>1117</v>
      </c>
      <c r="AE303" s="46">
        <v>1098</v>
      </c>
      <c r="AF303" s="46">
        <v>1098</v>
      </c>
      <c r="AG303" s="46">
        <v>1097</v>
      </c>
      <c r="AH303" s="46">
        <v>1085</v>
      </c>
      <c r="AI303" s="46">
        <v>1070</v>
      </c>
      <c r="AJ303" s="46">
        <v>1058</v>
      </c>
      <c r="AK303" s="46">
        <v>1051</v>
      </c>
      <c r="AL303" s="46">
        <v>1047</v>
      </c>
      <c r="AM303" s="46">
        <v>1052</v>
      </c>
      <c r="AN303" s="46">
        <v>1064</v>
      </c>
      <c r="AO303" s="46">
        <v>1076</v>
      </c>
      <c r="AP303" s="46">
        <v>1086</v>
      </c>
      <c r="AQ303" s="46">
        <v>1098</v>
      </c>
      <c r="AR303" s="47">
        <v>1107</v>
      </c>
      <c r="AS303" s="80" t="str">
        <f>IF(COUNTIF(B$20:B303,B303)=1,1,"-")</f>
        <v>-</v>
      </c>
      <c r="AT303" s="80" t="str">
        <f>IF(COUNTIF(J$20:J303,J303)=1,1,"-")</f>
        <v>-</v>
      </c>
      <c r="AU303" s="80" t="str">
        <f>IF(COUNTIF(K$20:K303,K303)=1,1,"-")</f>
        <v>-</v>
      </c>
      <c r="AV303" s="80" t="str">
        <f>IF(COUNTIF(I$20:I303,I303)=1,1,"-")</f>
        <v>-</v>
      </c>
      <c r="AW303" s="48" t="s">
        <v>241</v>
      </c>
      <c r="AZ303"/>
      <c r="BA303"/>
      <c r="BB303"/>
      <c r="BC303"/>
      <c r="BD303"/>
    </row>
    <row r="304" spans="1:56" ht="15.75" customHeight="1" x14ac:dyDescent="0.2">
      <c r="A304" s="93" t="s">
        <v>1798</v>
      </c>
      <c r="B304" s="95" t="s">
        <v>2162</v>
      </c>
      <c r="C304" s="94" t="s">
        <v>2163</v>
      </c>
      <c r="D304" s="94" t="s">
        <v>64</v>
      </c>
      <c r="E304" s="94" t="s">
        <v>64</v>
      </c>
      <c r="F304" s="94" t="s">
        <v>389</v>
      </c>
      <c r="G304" s="96" t="s">
        <v>1067</v>
      </c>
      <c r="H304" s="96" t="s">
        <v>1068</v>
      </c>
      <c r="I304" s="96" t="s">
        <v>64</v>
      </c>
      <c r="J304" s="96" t="s">
        <v>64</v>
      </c>
      <c r="K304" s="96" t="s">
        <v>389</v>
      </c>
      <c r="L304" s="65">
        <f>HLOOKUP(L$20,$S$18:$AW304,ROW($S304)-ROW($S$18)+1,FALSE)</f>
        <v>1383</v>
      </c>
      <c r="M304" s="65">
        <f>HLOOKUP(M$20,$S$18:$AW304,ROW($S304)-ROW($S$18)+1,FALSE)</f>
        <v>1332</v>
      </c>
      <c r="N304" s="66">
        <f t="shared" si="9"/>
        <v>-3.6876355748373113E-2</v>
      </c>
      <c r="O304" s="31">
        <f>IF(ISERROR(SUMIF($B$21:$B$672,$B304,$M$21:$M$672)/SUMIF($B$21:$B$672,$B304,$L$21:$L$672)-1),"-",SUMIF($B$21:$B$672,$B304,$M$21:$M$672)/SUMIF($B$21:$B$672,$B304,$L$21:$L$672)-1)</f>
        <v>-6.0647571606475714E-2</v>
      </c>
      <c r="P304" s="31">
        <f>IF(ISERROR(SUMIF($J$21:$J$672,$J304,$M$21:$M$672)/SUMIF($J$21:$J$672,$J304,$L$21:$L$672)-1),"-",SUMIF($J$21:$J$672,$J304,$M$21:$M$672)/SUMIF($J$21:$J$672,$J304,$L$21:$L$672)-1)</f>
        <v>-5.3069192393897735E-2</v>
      </c>
      <c r="Q304" s="31">
        <f>IF(ISERROR(SUMIF($K$21:$K$672,$K304,$M$21:$M$672)/SUMIF($K$21:$K$672,$K304,$L$21:$L$672)-1),"-",SUMIF($K$21:$K$672,$K304,$M$21:$M$672)/SUMIF($K$21:$K$672,$K304,$L$21:$L$672)-1)</f>
        <v>-7.8231982896267982E-2</v>
      </c>
      <c r="R304" s="31">
        <f>IF(ISERROR(SUMIF($I$21:$I$672,$I304,$M$21:$M$672)/SUMIF($I$21:$I$672,$I304,$L$21:$L$672)-1),"-",SUMIF($I$21:$I$672,$I304,$M$21:$M$672)/SUMIF($I$21:$I$672,$I304,$L$21:$L$672)-1)</f>
        <v>-5.3069192393897735E-2</v>
      </c>
      <c r="S304" s="46">
        <v>1048</v>
      </c>
      <c r="T304" s="46">
        <v>1111</v>
      </c>
      <c r="U304" s="46">
        <v>1227</v>
      </c>
      <c r="V304" s="46">
        <v>1322</v>
      </c>
      <c r="W304" s="46">
        <v>1370</v>
      </c>
      <c r="X304" s="46">
        <v>1383</v>
      </c>
      <c r="Y304" s="46">
        <v>1366</v>
      </c>
      <c r="Z304" s="46">
        <v>1352</v>
      </c>
      <c r="AA304" s="46">
        <v>1333</v>
      </c>
      <c r="AB304" s="46">
        <v>1327</v>
      </c>
      <c r="AC304" s="46">
        <v>1332</v>
      </c>
      <c r="AD304" s="46">
        <v>1324</v>
      </c>
      <c r="AE304" s="46">
        <v>1323</v>
      </c>
      <c r="AF304" s="46">
        <v>1319</v>
      </c>
      <c r="AG304" s="46">
        <v>1308</v>
      </c>
      <c r="AH304" s="46">
        <v>1283</v>
      </c>
      <c r="AI304" s="46">
        <v>1281</v>
      </c>
      <c r="AJ304" s="46">
        <v>1267</v>
      </c>
      <c r="AK304" s="46">
        <v>1263</v>
      </c>
      <c r="AL304" s="46">
        <v>1267</v>
      </c>
      <c r="AM304" s="46">
        <v>1276</v>
      </c>
      <c r="AN304" s="46">
        <v>1290</v>
      </c>
      <c r="AO304" s="46">
        <v>1303</v>
      </c>
      <c r="AP304" s="46">
        <v>1319</v>
      </c>
      <c r="AQ304" s="46">
        <v>1335</v>
      </c>
      <c r="AR304" s="47">
        <v>1355</v>
      </c>
      <c r="AS304" s="80">
        <f>IF(COUNTIF(B$20:B304,B304)=1,1,"-")</f>
        <v>1</v>
      </c>
      <c r="AT304" s="80" t="str">
        <f>IF(COUNTIF(J$20:J304,J304)=1,1,"-")</f>
        <v>-</v>
      </c>
      <c r="AU304" s="80" t="str">
        <f>IF(COUNTIF(K$20:K304,K304)=1,1,"-")</f>
        <v>-</v>
      </c>
      <c r="AV304" s="80" t="str">
        <f>IF(COUNTIF(I$20:I304,I304)=1,1,"-")</f>
        <v>-</v>
      </c>
      <c r="AW304" s="48" t="s">
        <v>241</v>
      </c>
      <c r="AZ304"/>
      <c r="BA304"/>
      <c r="BB304"/>
      <c r="BC304"/>
      <c r="BD304"/>
    </row>
    <row r="305" spans="1:56" ht="15.75" customHeight="1" x14ac:dyDescent="0.2">
      <c r="A305" s="93" t="s">
        <v>1798</v>
      </c>
      <c r="B305" s="95" t="s">
        <v>440</v>
      </c>
      <c r="C305" s="94" t="s">
        <v>42</v>
      </c>
      <c r="D305" s="94" t="s">
        <v>297</v>
      </c>
      <c r="E305" s="94" t="s">
        <v>44</v>
      </c>
      <c r="F305" s="94" t="s">
        <v>384</v>
      </c>
      <c r="G305" s="96" t="s">
        <v>1069</v>
      </c>
      <c r="H305" s="96" t="s">
        <v>1070</v>
      </c>
      <c r="I305" s="96" t="s">
        <v>297</v>
      </c>
      <c r="J305" s="96" t="s">
        <v>44</v>
      </c>
      <c r="K305" s="96" t="s">
        <v>384</v>
      </c>
      <c r="L305" s="65">
        <f>HLOOKUP(L$20,$S$18:$AW305,ROW($S305)-ROW($S$18)+1,FALSE)</f>
        <v>807</v>
      </c>
      <c r="M305" s="65">
        <f>HLOOKUP(M$20,$S$18:$AW305,ROW($S305)-ROW($S$18)+1,FALSE)</f>
        <v>942</v>
      </c>
      <c r="N305" s="66">
        <f t="shared" si="9"/>
        <v>0.16728624535315983</v>
      </c>
      <c r="O305" s="31">
        <f>IF(ISERROR(SUMIF($B$21:$B$672,$B305,$M$21:$M$672)/SUMIF($B$21:$B$672,$B305,$L$21:$L$672)-1),"-",SUMIF($B$21:$B$672,$B305,$M$21:$M$672)/SUMIF($B$21:$B$672,$B305,$L$21:$L$672)-1)</f>
        <v>-3.5595633602277799E-3</v>
      </c>
      <c r="P305" s="31">
        <f>IF(ISERROR(SUMIF($J$21:$J$672,$J305,$M$21:$M$672)/SUMIF($J$21:$J$672,$J305,$L$21:$L$672)-1),"-",SUMIF($J$21:$J$672,$J305,$M$21:$M$672)/SUMIF($J$21:$J$672,$J305,$L$21:$L$672)-1)</f>
        <v>1.7723999829576842E-2</v>
      </c>
      <c r="Q305" s="31">
        <f>IF(ISERROR(SUMIF($K$21:$K$672,$K305,$M$21:$M$672)/SUMIF($K$21:$K$672,$K305,$L$21:$L$672)-1),"-",SUMIF($K$21:$K$672,$K305,$M$21:$M$672)/SUMIF($K$21:$K$672,$K305,$L$21:$L$672)-1)</f>
        <v>-2.2365450582957913E-2</v>
      </c>
      <c r="R305" s="31">
        <f>IF(ISERROR(SUMIF($I$21:$I$672,$I305,$M$21:$M$672)/SUMIF($I$21:$I$672,$I305,$L$21:$L$672)-1),"-",SUMIF($I$21:$I$672,$I305,$M$21:$M$672)/SUMIF($I$21:$I$672,$I305,$L$21:$L$672)-1)</f>
        <v>1.7723999829576842E-2</v>
      </c>
      <c r="S305" s="46">
        <v>734</v>
      </c>
      <c r="T305" s="46">
        <v>768</v>
      </c>
      <c r="U305" s="46">
        <v>778</v>
      </c>
      <c r="V305" s="46">
        <v>773</v>
      </c>
      <c r="W305" s="46">
        <v>805</v>
      </c>
      <c r="X305" s="46">
        <v>807</v>
      </c>
      <c r="Y305" s="46">
        <v>817</v>
      </c>
      <c r="Z305" s="46">
        <v>841</v>
      </c>
      <c r="AA305" s="46">
        <v>893</v>
      </c>
      <c r="AB305" s="46">
        <v>914</v>
      </c>
      <c r="AC305" s="46">
        <v>942</v>
      </c>
      <c r="AD305" s="46">
        <v>985</v>
      </c>
      <c r="AE305" s="46">
        <v>1009</v>
      </c>
      <c r="AF305" s="46">
        <v>1012</v>
      </c>
      <c r="AG305" s="46">
        <v>1023</v>
      </c>
      <c r="AH305" s="46">
        <v>1043</v>
      </c>
      <c r="AI305" s="46">
        <v>1060</v>
      </c>
      <c r="AJ305" s="46">
        <v>1053</v>
      </c>
      <c r="AK305" s="46">
        <v>1051</v>
      </c>
      <c r="AL305" s="46">
        <v>1054</v>
      </c>
      <c r="AM305" s="46">
        <v>1063</v>
      </c>
      <c r="AN305" s="46">
        <v>1073</v>
      </c>
      <c r="AO305" s="46">
        <v>1083</v>
      </c>
      <c r="AP305" s="46">
        <v>1099</v>
      </c>
      <c r="AQ305" s="46">
        <v>1118</v>
      </c>
      <c r="AR305" s="47">
        <v>1134</v>
      </c>
      <c r="AS305" s="80" t="str">
        <f>IF(COUNTIF(B$20:B305,B305)=1,1,"-")</f>
        <v>-</v>
      </c>
      <c r="AT305" s="80" t="str">
        <f>IF(COUNTIF(J$20:J305,J305)=1,1,"-")</f>
        <v>-</v>
      </c>
      <c r="AU305" s="80" t="str">
        <f>IF(COUNTIF(K$20:K305,K305)=1,1,"-")</f>
        <v>-</v>
      </c>
      <c r="AV305" s="80" t="str">
        <f>IF(COUNTIF(I$20:I305,I305)=1,1,"-")</f>
        <v>-</v>
      </c>
      <c r="AW305" s="48" t="s">
        <v>241</v>
      </c>
      <c r="AZ305"/>
      <c r="BA305"/>
      <c r="BB305"/>
      <c r="BC305"/>
      <c r="BD305"/>
    </row>
    <row r="306" spans="1:56" ht="15.75" customHeight="1" x14ac:dyDescent="0.2">
      <c r="A306" s="93" t="s">
        <v>1798</v>
      </c>
      <c r="B306" s="95" t="s">
        <v>453</v>
      </c>
      <c r="C306" s="94" t="s">
        <v>250</v>
      </c>
      <c r="D306" s="94" t="s">
        <v>213</v>
      </c>
      <c r="E306" s="94" t="s">
        <v>213</v>
      </c>
      <c r="F306" s="94" t="s">
        <v>384</v>
      </c>
      <c r="G306" s="96" t="s">
        <v>1071</v>
      </c>
      <c r="H306" s="96" t="s">
        <v>1072</v>
      </c>
      <c r="I306" s="96" t="s">
        <v>340</v>
      </c>
      <c r="J306" s="96" t="s">
        <v>214</v>
      </c>
      <c r="K306" s="96" t="s">
        <v>384</v>
      </c>
      <c r="L306" s="65">
        <f>HLOOKUP(L$20,$S$18:$AW306,ROW($S306)-ROW($S$18)+1,FALSE)</f>
        <v>1323</v>
      </c>
      <c r="M306" s="65">
        <f>HLOOKUP(M$20,$S$18:$AW306,ROW($S306)-ROW($S$18)+1,FALSE)</f>
        <v>1309</v>
      </c>
      <c r="N306" s="66">
        <f t="shared" si="9"/>
        <v>-1.0582010582010581E-2</v>
      </c>
      <c r="O306" s="31">
        <f>IF(ISERROR(SUMIF($B$21:$B$672,$B306,$M$21:$M$672)/SUMIF($B$21:$B$672,$B306,$L$21:$L$672)-1),"-",SUMIF($B$21:$B$672,$B306,$M$21:$M$672)/SUMIF($B$21:$B$672,$B306,$L$21:$L$672)-1)</f>
        <v>5.9276206322795399E-2</v>
      </c>
      <c r="P306" s="31">
        <f>IF(ISERROR(SUMIF($J$21:$J$672,$J306,$M$21:$M$672)/SUMIF($J$21:$J$672,$J306,$L$21:$L$672)-1),"-",SUMIF($J$21:$J$672,$J306,$M$21:$M$672)/SUMIF($J$21:$J$672,$J306,$L$21:$L$672)-1)</f>
        <v>-2.303832116788318E-2</v>
      </c>
      <c r="Q306" s="31">
        <f>IF(ISERROR(SUMIF($K$21:$K$672,$K306,$M$21:$M$672)/SUMIF($K$21:$K$672,$K306,$L$21:$L$672)-1),"-",SUMIF($K$21:$K$672,$K306,$M$21:$M$672)/SUMIF($K$21:$K$672,$K306,$L$21:$L$672)-1)</f>
        <v>-2.2365450582957913E-2</v>
      </c>
      <c r="R306" s="31">
        <f>IF(ISERROR(SUMIF($I$21:$I$672,$I306,$M$21:$M$672)/SUMIF($I$21:$I$672,$I306,$L$21:$L$672)-1),"-",SUMIF($I$21:$I$672,$I306,$M$21:$M$672)/SUMIF($I$21:$I$672,$I306,$L$21:$L$672)-1)</f>
        <v>-1.0582010582010581E-2</v>
      </c>
      <c r="S306" s="46">
        <v>1468</v>
      </c>
      <c r="T306" s="46">
        <v>1371</v>
      </c>
      <c r="U306" s="46">
        <v>1324</v>
      </c>
      <c r="V306" s="46">
        <v>1289</v>
      </c>
      <c r="W306" s="46">
        <v>1284</v>
      </c>
      <c r="X306" s="46">
        <v>1323</v>
      </c>
      <c r="Y306" s="46">
        <v>1372</v>
      </c>
      <c r="Z306" s="46">
        <v>1391</v>
      </c>
      <c r="AA306" s="46">
        <v>1381</v>
      </c>
      <c r="AB306" s="46">
        <v>1342</v>
      </c>
      <c r="AC306" s="46">
        <v>1309</v>
      </c>
      <c r="AD306" s="46">
        <v>1270</v>
      </c>
      <c r="AE306" s="46">
        <v>1249</v>
      </c>
      <c r="AF306" s="46">
        <v>1253</v>
      </c>
      <c r="AG306" s="46">
        <v>1246</v>
      </c>
      <c r="AH306" s="46">
        <v>1235</v>
      </c>
      <c r="AI306" s="46">
        <v>1226</v>
      </c>
      <c r="AJ306" s="46">
        <v>1197</v>
      </c>
      <c r="AK306" s="46">
        <v>1174</v>
      </c>
      <c r="AL306" s="46">
        <v>1180</v>
      </c>
      <c r="AM306" s="46">
        <v>1200</v>
      </c>
      <c r="AN306" s="46">
        <v>1218</v>
      </c>
      <c r="AO306" s="46">
        <v>1223</v>
      </c>
      <c r="AP306" s="46">
        <v>1235</v>
      </c>
      <c r="AQ306" s="46">
        <v>1257</v>
      </c>
      <c r="AR306" s="47">
        <v>1260</v>
      </c>
      <c r="AS306" s="80" t="str">
        <f>IF(COUNTIF(B$20:B306,B306)=1,1,"-")</f>
        <v>-</v>
      </c>
      <c r="AT306" s="80" t="str">
        <f>IF(COUNTIF(J$20:J306,J306)=1,1,"-")</f>
        <v>-</v>
      </c>
      <c r="AU306" s="80" t="str">
        <f>IF(COUNTIF(K$20:K306,K306)=1,1,"-")</f>
        <v>-</v>
      </c>
      <c r="AV306" s="80">
        <f>IF(COUNTIF(I$20:I306,I306)=1,1,"-")</f>
        <v>1</v>
      </c>
      <c r="AW306" s="48" t="s">
        <v>241</v>
      </c>
      <c r="AZ306"/>
      <c r="BA306"/>
      <c r="BB306"/>
      <c r="BC306"/>
      <c r="BD306"/>
    </row>
    <row r="307" spans="1:56" ht="15.75" customHeight="1" x14ac:dyDescent="0.2">
      <c r="A307" s="93" t="s">
        <v>1798</v>
      </c>
      <c r="B307" s="95" t="s">
        <v>1819</v>
      </c>
      <c r="C307" s="94" t="s">
        <v>1820</v>
      </c>
      <c r="D307" s="94" t="s">
        <v>205</v>
      </c>
      <c r="E307" s="94" t="s">
        <v>205</v>
      </c>
      <c r="F307" s="94" t="s">
        <v>386</v>
      </c>
      <c r="G307" s="96" t="s">
        <v>1073</v>
      </c>
      <c r="H307" s="96" t="s">
        <v>1074</v>
      </c>
      <c r="I307" s="96" t="s">
        <v>298</v>
      </c>
      <c r="J307" s="96" t="s">
        <v>206</v>
      </c>
      <c r="K307" s="96" t="s">
        <v>386</v>
      </c>
      <c r="L307" s="65">
        <f>HLOOKUP(L$20,$S$18:$AW307,ROW($S307)-ROW($S$18)+1,FALSE)</f>
        <v>2397</v>
      </c>
      <c r="M307" s="65">
        <f>HLOOKUP(M$20,$S$18:$AW307,ROW($S307)-ROW($S$18)+1,FALSE)</f>
        <v>2076</v>
      </c>
      <c r="N307" s="66">
        <f t="shared" si="9"/>
        <v>-0.13391739674593239</v>
      </c>
      <c r="O307" s="31">
        <f>IF(ISERROR(SUMIF($B$21:$B$672,$B307,$M$21:$M$672)/SUMIF($B$21:$B$672,$B307,$L$21:$L$672)-1),"-",SUMIF($B$21:$B$672,$B307,$M$21:$M$672)/SUMIF($B$21:$B$672,$B307,$L$21:$L$672)-1)</f>
        <v>-0.11852217443418178</v>
      </c>
      <c r="P307" s="31">
        <f>IF(ISERROR(SUMIF($J$21:$J$672,$J307,$M$21:$M$672)/SUMIF($J$21:$J$672,$J307,$L$21:$L$672)-1),"-",SUMIF($J$21:$J$672,$J307,$M$21:$M$672)/SUMIF($J$21:$J$672,$J307,$L$21:$L$672)-1)</f>
        <v>-0.13391739674593239</v>
      </c>
      <c r="Q307" s="31">
        <f>IF(ISERROR(SUMIF($K$21:$K$672,$K307,$M$21:$M$672)/SUMIF($K$21:$K$672,$K307,$L$21:$L$672)-1),"-",SUMIF($K$21:$K$672,$K307,$M$21:$M$672)/SUMIF($K$21:$K$672,$K307,$L$21:$L$672)-1)</f>
        <v>-6.9526650567419579E-2</v>
      </c>
      <c r="R307" s="31">
        <f>IF(ISERROR(SUMIF($I$21:$I$672,$I307,$M$21:$M$672)/SUMIF($I$21:$I$672,$I307,$L$21:$L$672)-1),"-",SUMIF($I$21:$I$672,$I307,$M$21:$M$672)/SUMIF($I$21:$I$672,$I307,$L$21:$L$672)-1)</f>
        <v>-0.13391739674593239</v>
      </c>
      <c r="S307" s="46">
        <v>2385</v>
      </c>
      <c r="T307" s="46">
        <v>2346</v>
      </c>
      <c r="U307" s="46">
        <v>2313</v>
      </c>
      <c r="V307" s="46">
        <v>2351</v>
      </c>
      <c r="W307" s="46">
        <v>2348</v>
      </c>
      <c r="X307" s="46">
        <v>2397</v>
      </c>
      <c r="Y307" s="46">
        <v>2377</v>
      </c>
      <c r="Z307" s="46">
        <v>2324</v>
      </c>
      <c r="AA307" s="46">
        <v>2246</v>
      </c>
      <c r="AB307" s="46">
        <v>2149</v>
      </c>
      <c r="AC307" s="46">
        <v>2076</v>
      </c>
      <c r="AD307" s="46">
        <v>2000</v>
      </c>
      <c r="AE307" s="46">
        <v>1930</v>
      </c>
      <c r="AF307" s="46">
        <v>1861</v>
      </c>
      <c r="AG307" s="46">
        <v>1795</v>
      </c>
      <c r="AH307" s="46">
        <v>1750</v>
      </c>
      <c r="AI307" s="46">
        <v>1701</v>
      </c>
      <c r="AJ307" s="46">
        <v>1655</v>
      </c>
      <c r="AK307" s="46">
        <v>1620</v>
      </c>
      <c r="AL307" s="46">
        <v>1606</v>
      </c>
      <c r="AM307" s="46">
        <v>1588</v>
      </c>
      <c r="AN307" s="46">
        <v>1580</v>
      </c>
      <c r="AO307" s="46">
        <v>1593</v>
      </c>
      <c r="AP307" s="46">
        <v>1587</v>
      </c>
      <c r="AQ307" s="46">
        <v>1593</v>
      </c>
      <c r="AR307" s="47">
        <v>1591</v>
      </c>
      <c r="AS307" s="80" t="str">
        <f>IF(COUNTIF(B$20:B307,B307)=1,1,"-")</f>
        <v>-</v>
      </c>
      <c r="AT307" s="80">
        <f>IF(COUNTIF(J$20:J307,J307)=1,1,"-")</f>
        <v>1</v>
      </c>
      <c r="AU307" s="80" t="str">
        <f>IF(COUNTIF(K$20:K307,K307)=1,1,"-")</f>
        <v>-</v>
      </c>
      <c r="AV307" s="80">
        <f>IF(COUNTIF(I$20:I307,I307)=1,1,"-")</f>
        <v>1</v>
      </c>
      <c r="AW307" s="48" t="s">
        <v>241</v>
      </c>
      <c r="AZ307"/>
      <c r="BA307"/>
      <c r="BB307"/>
      <c r="BC307"/>
      <c r="BD307"/>
    </row>
    <row r="308" spans="1:56" ht="15.75" customHeight="1" x14ac:dyDescent="0.2">
      <c r="A308" s="93" t="s">
        <v>1798</v>
      </c>
      <c r="B308" s="95" t="s">
        <v>1989</v>
      </c>
      <c r="C308" s="94" t="s">
        <v>1990</v>
      </c>
      <c r="D308" s="94" t="s">
        <v>133</v>
      </c>
      <c r="E308" s="94" t="s">
        <v>133</v>
      </c>
      <c r="F308" s="94" t="s">
        <v>391</v>
      </c>
      <c r="G308" s="96" t="s">
        <v>1075</v>
      </c>
      <c r="H308" s="96" t="s">
        <v>1076</v>
      </c>
      <c r="I308" s="96" t="s">
        <v>133</v>
      </c>
      <c r="J308" s="96" t="s">
        <v>133</v>
      </c>
      <c r="K308" s="96" t="s">
        <v>391</v>
      </c>
      <c r="L308" s="65">
        <f>HLOOKUP(L$20,$S$18:$AW308,ROW($S308)-ROW($S$18)+1,FALSE)</f>
        <v>1512</v>
      </c>
      <c r="M308" s="65">
        <f>HLOOKUP(M$20,$S$18:$AW308,ROW($S308)-ROW($S$18)+1,FALSE)</f>
        <v>1538</v>
      </c>
      <c r="N308" s="66">
        <f t="shared" si="9"/>
        <v>1.7195767195767209E-2</v>
      </c>
      <c r="O308" s="31">
        <f>IF(ISERROR(SUMIF($B$21:$B$672,$B308,$M$21:$M$672)/SUMIF($B$21:$B$672,$B308,$L$21:$L$672)-1),"-",SUMIF($B$21:$B$672,$B308,$M$21:$M$672)/SUMIF($B$21:$B$672,$B308,$L$21:$L$672)-1)</f>
        <v>7.6543209876543283E-2</v>
      </c>
      <c r="P308" s="31">
        <f>IF(ISERROR(SUMIF($J$21:$J$672,$J308,$M$21:$M$672)/SUMIF($J$21:$J$672,$J308,$L$21:$L$672)-1),"-",SUMIF($J$21:$J$672,$J308,$M$21:$M$672)/SUMIF($J$21:$J$672,$J308,$L$21:$L$672)-1)</f>
        <v>-6.5009560229445373E-3</v>
      </c>
      <c r="Q308" s="31">
        <f>IF(ISERROR(SUMIF($K$21:$K$672,$K308,$M$21:$M$672)/SUMIF($K$21:$K$672,$K308,$L$21:$L$672)-1),"-",SUMIF($K$21:$K$672,$K308,$M$21:$M$672)/SUMIF($K$21:$K$672,$K308,$L$21:$L$672)-1)</f>
        <v>-3.0916047319583084E-2</v>
      </c>
      <c r="R308" s="31">
        <f>IF(ISERROR(SUMIF($I$21:$I$672,$I308,$M$21:$M$672)/SUMIF($I$21:$I$672,$I308,$L$21:$L$672)-1),"-",SUMIF($I$21:$I$672,$I308,$M$21:$M$672)/SUMIF($I$21:$I$672,$I308,$L$21:$L$672)-1)</f>
        <v>-6.5009560229445373E-3</v>
      </c>
      <c r="S308" s="46">
        <v>1572</v>
      </c>
      <c r="T308" s="46">
        <v>1566</v>
      </c>
      <c r="U308" s="46">
        <v>1575</v>
      </c>
      <c r="V308" s="46">
        <v>1553</v>
      </c>
      <c r="W308" s="46">
        <v>1540</v>
      </c>
      <c r="X308" s="46">
        <v>1512</v>
      </c>
      <c r="Y308" s="46">
        <v>1512</v>
      </c>
      <c r="Z308" s="46">
        <v>1525</v>
      </c>
      <c r="AA308" s="46">
        <v>1550</v>
      </c>
      <c r="AB308" s="46">
        <v>1547</v>
      </c>
      <c r="AC308" s="46">
        <v>1538</v>
      </c>
      <c r="AD308" s="46">
        <v>1522</v>
      </c>
      <c r="AE308" s="46">
        <v>1493</v>
      </c>
      <c r="AF308" s="46">
        <v>1473</v>
      </c>
      <c r="AG308" s="46">
        <v>1423</v>
      </c>
      <c r="AH308" s="46">
        <v>1373</v>
      </c>
      <c r="AI308" s="46">
        <v>1332</v>
      </c>
      <c r="AJ308" s="46">
        <v>1292</v>
      </c>
      <c r="AK308" s="46">
        <v>1255</v>
      </c>
      <c r="AL308" s="46">
        <v>1238</v>
      </c>
      <c r="AM308" s="46">
        <v>1229</v>
      </c>
      <c r="AN308" s="46">
        <v>1223</v>
      </c>
      <c r="AO308" s="46">
        <v>1224</v>
      </c>
      <c r="AP308" s="46">
        <v>1233</v>
      </c>
      <c r="AQ308" s="46">
        <v>1254</v>
      </c>
      <c r="AR308" s="47">
        <v>1275</v>
      </c>
      <c r="AS308" s="80" t="str">
        <f>IF(COUNTIF(B$20:B308,B308)=1,1,"-")</f>
        <v>-</v>
      </c>
      <c r="AT308" s="80" t="str">
        <f>IF(COUNTIF(J$20:J308,J308)=1,1,"-")</f>
        <v>-</v>
      </c>
      <c r="AU308" s="80" t="str">
        <f>IF(COUNTIF(K$20:K308,K308)=1,1,"-")</f>
        <v>-</v>
      </c>
      <c r="AV308" s="80" t="str">
        <f>IF(COUNTIF(I$20:I308,I308)=1,1,"-")</f>
        <v>-</v>
      </c>
      <c r="AW308" s="48" t="s">
        <v>241</v>
      </c>
      <c r="AZ308"/>
      <c r="BA308"/>
      <c r="BB308"/>
      <c r="BC308"/>
      <c r="BD308"/>
    </row>
    <row r="309" spans="1:56" ht="15.75" customHeight="1" x14ac:dyDescent="0.2">
      <c r="A309" s="93" t="s">
        <v>1798</v>
      </c>
      <c r="B309" s="95" t="s">
        <v>1923</v>
      </c>
      <c r="C309" s="94" t="s">
        <v>1924</v>
      </c>
      <c r="D309" s="94" t="s">
        <v>23</v>
      </c>
      <c r="E309" s="94" t="s">
        <v>23</v>
      </c>
      <c r="F309" s="94" t="s">
        <v>391</v>
      </c>
      <c r="G309" s="96" t="s">
        <v>1077</v>
      </c>
      <c r="H309" s="96" t="s">
        <v>1078</v>
      </c>
      <c r="I309" s="96" t="s">
        <v>23</v>
      </c>
      <c r="J309" s="96" t="s">
        <v>23</v>
      </c>
      <c r="K309" s="96" t="s">
        <v>391</v>
      </c>
      <c r="L309" s="65">
        <f>HLOOKUP(L$20,$S$18:$AW309,ROW($S309)-ROW($S$18)+1,FALSE)</f>
        <v>844</v>
      </c>
      <c r="M309" s="65">
        <f>HLOOKUP(M$20,$S$18:$AW309,ROW($S309)-ROW($S$18)+1,FALSE)</f>
        <v>875</v>
      </c>
      <c r="N309" s="66">
        <f t="shared" si="9"/>
        <v>3.6729857819905121E-2</v>
      </c>
      <c r="O309" s="31">
        <f>IF(ISERROR(SUMIF($B$21:$B$672,$B309,$M$21:$M$672)/SUMIF($B$21:$B$672,$B309,$L$21:$L$672)-1),"-",SUMIF($B$21:$B$672,$B309,$M$21:$M$672)/SUMIF($B$21:$B$672,$B309,$L$21:$L$672)-1)</f>
        <v>5.6080860776002606E-2</v>
      </c>
      <c r="P309" s="31">
        <f>IF(ISERROR(SUMIF($J$21:$J$672,$J309,$M$21:$M$672)/SUMIF($J$21:$J$672,$J309,$L$21:$L$672)-1),"-",SUMIF($J$21:$J$672,$J309,$M$21:$M$672)/SUMIF($J$21:$J$672,$J309,$L$21:$L$672)-1)</f>
        <v>1.7005501076297502E-2</v>
      </c>
      <c r="Q309" s="31">
        <f>IF(ISERROR(SUMIF($K$21:$K$672,$K309,$M$21:$M$672)/SUMIF($K$21:$K$672,$K309,$L$21:$L$672)-1),"-",SUMIF($K$21:$K$672,$K309,$M$21:$M$672)/SUMIF($K$21:$K$672,$K309,$L$21:$L$672)-1)</f>
        <v>-3.0916047319583084E-2</v>
      </c>
      <c r="R309" s="31">
        <f>IF(ISERROR(SUMIF($I$21:$I$672,$I309,$M$21:$M$672)/SUMIF($I$21:$I$672,$I309,$L$21:$L$672)-1),"-",SUMIF($I$21:$I$672,$I309,$M$21:$M$672)/SUMIF($I$21:$I$672,$I309,$L$21:$L$672)-1)</f>
        <v>1.7005501076297502E-2</v>
      </c>
      <c r="S309" s="46">
        <v>663</v>
      </c>
      <c r="T309" s="46">
        <v>752</v>
      </c>
      <c r="U309" s="46">
        <v>786</v>
      </c>
      <c r="V309" s="46">
        <v>797</v>
      </c>
      <c r="W309" s="46">
        <v>823</v>
      </c>
      <c r="X309" s="46">
        <v>844</v>
      </c>
      <c r="Y309" s="46">
        <v>837</v>
      </c>
      <c r="Z309" s="46">
        <v>853</v>
      </c>
      <c r="AA309" s="46">
        <v>867</v>
      </c>
      <c r="AB309" s="46">
        <v>868</v>
      </c>
      <c r="AC309" s="46">
        <v>875</v>
      </c>
      <c r="AD309" s="46">
        <v>894</v>
      </c>
      <c r="AE309" s="46">
        <v>917</v>
      </c>
      <c r="AF309" s="46">
        <v>928</v>
      </c>
      <c r="AG309" s="46">
        <v>937</v>
      </c>
      <c r="AH309" s="46">
        <v>947</v>
      </c>
      <c r="AI309" s="46">
        <v>957</v>
      </c>
      <c r="AJ309" s="46">
        <v>965</v>
      </c>
      <c r="AK309" s="46">
        <v>971</v>
      </c>
      <c r="AL309" s="46">
        <v>985</v>
      </c>
      <c r="AM309" s="46">
        <v>995</v>
      </c>
      <c r="AN309" s="46">
        <v>1007</v>
      </c>
      <c r="AO309" s="46">
        <v>1032</v>
      </c>
      <c r="AP309" s="46">
        <v>1057</v>
      </c>
      <c r="AQ309" s="46">
        <v>1076</v>
      </c>
      <c r="AR309" s="47">
        <v>1098</v>
      </c>
      <c r="AS309" s="80" t="str">
        <f>IF(COUNTIF(B$20:B309,B309)=1,1,"-")</f>
        <v>-</v>
      </c>
      <c r="AT309" s="80" t="str">
        <f>IF(COUNTIF(J$20:J309,J309)=1,1,"-")</f>
        <v>-</v>
      </c>
      <c r="AU309" s="80" t="str">
        <f>IF(COUNTIF(K$20:K309,K309)=1,1,"-")</f>
        <v>-</v>
      </c>
      <c r="AV309" s="80" t="str">
        <f>IF(COUNTIF(I$20:I309,I309)=1,1,"-")</f>
        <v>-</v>
      </c>
      <c r="AW309" s="48" t="s">
        <v>241</v>
      </c>
      <c r="AZ309"/>
      <c r="BA309"/>
      <c r="BB309"/>
      <c r="BC309"/>
      <c r="BD309"/>
    </row>
    <row r="310" spans="1:56" ht="15.75" customHeight="1" x14ac:dyDescent="0.2">
      <c r="A310" s="93" t="s">
        <v>1798</v>
      </c>
      <c r="B310" s="95" t="s">
        <v>2164</v>
      </c>
      <c r="C310" s="94" t="s">
        <v>2165</v>
      </c>
      <c r="D310" s="94" t="s">
        <v>213</v>
      </c>
      <c r="E310" s="94" t="s">
        <v>213</v>
      </c>
      <c r="F310" s="94" t="s">
        <v>384</v>
      </c>
      <c r="G310" s="96" t="s">
        <v>1079</v>
      </c>
      <c r="H310" s="96" t="s">
        <v>1080</v>
      </c>
      <c r="I310" s="96" t="s">
        <v>213</v>
      </c>
      <c r="J310" s="96" t="s">
        <v>213</v>
      </c>
      <c r="K310" s="96" t="s">
        <v>384</v>
      </c>
      <c r="L310" s="65">
        <f>HLOOKUP(L$20,$S$18:$AW310,ROW($S310)-ROW($S$18)+1,FALSE)</f>
        <v>1293</v>
      </c>
      <c r="M310" s="65">
        <f>HLOOKUP(M$20,$S$18:$AW310,ROW($S310)-ROW($S$18)+1,FALSE)</f>
        <v>1244</v>
      </c>
      <c r="N310" s="66">
        <f t="shared" si="9"/>
        <v>-3.7896365042536684E-2</v>
      </c>
      <c r="O310" s="31">
        <f>IF(ISERROR(SUMIF($B$21:$B$672,$B310,$M$21:$M$672)/SUMIF($B$21:$B$672,$B310,$L$21:$L$672)-1),"-",SUMIF($B$21:$B$672,$B310,$M$21:$M$672)/SUMIF($B$21:$B$672,$B310,$L$21:$L$672)-1)</f>
        <v>-3.7896365042536684E-2</v>
      </c>
      <c r="P310" s="31">
        <f>IF(ISERROR(SUMIF($J$21:$J$672,$J310,$M$21:$M$672)/SUMIF($J$21:$J$672,$J310,$L$21:$L$672)-1),"-",SUMIF($J$21:$J$672,$J310,$M$21:$M$672)/SUMIF($J$21:$J$672,$J310,$L$21:$L$672)-1)</f>
        <v>8.5347657415696832E-2</v>
      </c>
      <c r="Q310" s="31">
        <f>IF(ISERROR(SUMIF($K$21:$K$672,$K310,$M$21:$M$672)/SUMIF($K$21:$K$672,$K310,$L$21:$L$672)-1),"-",SUMIF($K$21:$K$672,$K310,$M$21:$M$672)/SUMIF($K$21:$K$672,$K310,$L$21:$L$672)-1)</f>
        <v>-2.2365450582957913E-2</v>
      </c>
      <c r="R310" s="31">
        <f>IF(ISERROR(SUMIF($I$21:$I$672,$I310,$M$21:$M$672)/SUMIF($I$21:$I$672,$I310,$L$21:$L$672)-1),"-",SUMIF($I$21:$I$672,$I310,$M$21:$M$672)/SUMIF($I$21:$I$672,$I310,$L$21:$L$672)-1)</f>
        <v>8.5347657415696832E-2</v>
      </c>
      <c r="S310" s="46">
        <v>1474</v>
      </c>
      <c r="T310" s="46">
        <v>1482</v>
      </c>
      <c r="U310" s="46">
        <v>1507</v>
      </c>
      <c r="V310" s="46">
        <v>1457</v>
      </c>
      <c r="W310" s="46">
        <v>1377</v>
      </c>
      <c r="X310" s="46">
        <v>1293</v>
      </c>
      <c r="Y310" s="46">
        <v>1251</v>
      </c>
      <c r="Z310" s="46">
        <v>1218</v>
      </c>
      <c r="AA310" s="46">
        <v>1213</v>
      </c>
      <c r="AB310" s="46">
        <v>1226</v>
      </c>
      <c r="AC310" s="46">
        <v>1244</v>
      </c>
      <c r="AD310" s="46">
        <v>1283</v>
      </c>
      <c r="AE310" s="46">
        <v>1304</v>
      </c>
      <c r="AF310" s="46">
        <v>1298</v>
      </c>
      <c r="AG310" s="46">
        <v>1284</v>
      </c>
      <c r="AH310" s="46">
        <v>1282</v>
      </c>
      <c r="AI310" s="46">
        <v>1289</v>
      </c>
      <c r="AJ310" s="46">
        <v>1291</v>
      </c>
      <c r="AK310" s="46">
        <v>1299</v>
      </c>
      <c r="AL310" s="46">
        <v>1303</v>
      </c>
      <c r="AM310" s="46">
        <v>1323</v>
      </c>
      <c r="AN310" s="46">
        <v>1362</v>
      </c>
      <c r="AO310" s="46">
        <v>1394</v>
      </c>
      <c r="AP310" s="46">
        <v>1427</v>
      </c>
      <c r="AQ310" s="46">
        <v>1455</v>
      </c>
      <c r="AR310" s="47">
        <v>1476</v>
      </c>
      <c r="AS310" s="80">
        <f>IF(COUNTIF(B$20:B310,B310)=1,1,"-")</f>
        <v>1</v>
      </c>
      <c r="AT310" s="80" t="str">
        <f>IF(COUNTIF(J$20:J310,J310)=1,1,"-")</f>
        <v>-</v>
      </c>
      <c r="AU310" s="80" t="str">
        <f>IF(COUNTIF(K$20:K310,K310)=1,1,"-")</f>
        <v>-</v>
      </c>
      <c r="AV310" s="80" t="str">
        <f>IF(COUNTIF(I$20:I310,I310)=1,1,"-")</f>
        <v>-</v>
      </c>
      <c r="AW310" s="48" t="s">
        <v>241</v>
      </c>
      <c r="AZ310"/>
      <c r="BA310"/>
      <c r="BB310"/>
      <c r="BC310"/>
      <c r="BD310"/>
    </row>
    <row r="311" spans="1:56" ht="15.75" customHeight="1" x14ac:dyDescent="0.2">
      <c r="A311" s="93" t="s">
        <v>1798</v>
      </c>
      <c r="B311" s="95" t="s">
        <v>1887</v>
      </c>
      <c r="C311" s="94" t="s">
        <v>1888</v>
      </c>
      <c r="D311" s="94" t="s">
        <v>26</v>
      </c>
      <c r="E311" s="94" t="s">
        <v>26</v>
      </c>
      <c r="F311" s="94" t="s">
        <v>390</v>
      </c>
      <c r="G311" s="96" t="s">
        <v>1081</v>
      </c>
      <c r="H311" s="96" t="s">
        <v>1082</v>
      </c>
      <c r="I311" s="96" t="s">
        <v>26</v>
      </c>
      <c r="J311" s="96" t="s">
        <v>26</v>
      </c>
      <c r="K311" s="96" t="s">
        <v>390</v>
      </c>
      <c r="L311" s="65">
        <f>HLOOKUP(L$20,$S$18:$AW311,ROW($S311)-ROW($S$18)+1,FALSE)</f>
        <v>508</v>
      </c>
      <c r="M311" s="65">
        <f>HLOOKUP(M$20,$S$18:$AW311,ROW($S311)-ROW($S$18)+1,FALSE)</f>
        <v>489</v>
      </c>
      <c r="N311" s="66">
        <f t="shared" si="9"/>
        <v>-3.7401574803149651E-2</v>
      </c>
      <c r="O311" s="31">
        <f>IF(ISERROR(SUMIF($B$21:$B$672,$B311,$M$21:$M$672)/SUMIF($B$21:$B$672,$B311,$L$21:$L$672)-1),"-",SUMIF($B$21:$B$672,$B311,$M$21:$M$672)/SUMIF($B$21:$B$672,$B311,$L$21:$L$672)-1)</f>
        <v>-5.0682261208576995E-2</v>
      </c>
      <c r="P311" s="31">
        <f>IF(ISERROR(SUMIF($J$21:$J$672,$J311,$M$21:$M$672)/SUMIF($J$21:$J$672,$J311,$L$21:$L$672)-1),"-",SUMIF($J$21:$J$672,$J311,$M$21:$M$672)/SUMIF($J$21:$J$672,$J311,$L$21:$L$672)-1)</f>
        <v>-4.3816942551119786E-2</v>
      </c>
      <c r="Q311" s="31">
        <f>IF(ISERROR(SUMIF($K$21:$K$672,$K311,$M$21:$M$672)/SUMIF($K$21:$K$672,$K311,$L$21:$L$672)-1),"-",SUMIF($K$21:$K$672,$K311,$M$21:$M$672)/SUMIF($K$21:$K$672,$K311,$L$21:$L$672)-1)</f>
        <v>-6.9640082528846903E-2</v>
      </c>
      <c r="R311" s="31">
        <f>IF(ISERROR(SUMIF($I$21:$I$672,$I311,$M$21:$M$672)/SUMIF($I$21:$I$672,$I311,$L$21:$L$672)-1),"-",SUMIF($I$21:$I$672,$I311,$M$21:$M$672)/SUMIF($I$21:$I$672,$I311,$L$21:$L$672)-1)</f>
        <v>-4.3816942551119786E-2</v>
      </c>
      <c r="S311" s="46">
        <v>537</v>
      </c>
      <c r="T311" s="46">
        <v>544</v>
      </c>
      <c r="U311" s="46">
        <v>516</v>
      </c>
      <c r="V311" s="46">
        <v>542</v>
      </c>
      <c r="W311" s="46">
        <v>536</v>
      </c>
      <c r="X311" s="46">
        <v>508</v>
      </c>
      <c r="Y311" s="46">
        <v>517</v>
      </c>
      <c r="Z311" s="46">
        <v>518</v>
      </c>
      <c r="AA311" s="46">
        <v>528</v>
      </c>
      <c r="AB311" s="46">
        <v>512</v>
      </c>
      <c r="AC311" s="46">
        <v>489</v>
      </c>
      <c r="AD311" s="46">
        <v>496</v>
      </c>
      <c r="AE311" s="46">
        <v>496</v>
      </c>
      <c r="AF311" s="46">
        <v>494</v>
      </c>
      <c r="AG311" s="46">
        <v>489</v>
      </c>
      <c r="AH311" s="46">
        <v>480</v>
      </c>
      <c r="AI311" s="46">
        <v>474</v>
      </c>
      <c r="AJ311" s="46">
        <v>462</v>
      </c>
      <c r="AK311" s="46">
        <v>456</v>
      </c>
      <c r="AL311" s="46">
        <v>449</v>
      </c>
      <c r="AM311" s="46">
        <v>451</v>
      </c>
      <c r="AN311" s="46">
        <v>455</v>
      </c>
      <c r="AO311" s="46">
        <v>456</v>
      </c>
      <c r="AP311" s="46">
        <v>461</v>
      </c>
      <c r="AQ311" s="46">
        <v>468</v>
      </c>
      <c r="AR311" s="47">
        <v>470</v>
      </c>
      <c r="AS311" s="80" t="str">
        <f>IF(COUNTIF(B$20:B311,B311)=1,1,"-")</f>
        <v>-</v>
      </c>
      <c r="AT311" s="80" t="str">
        <f>IF(COUNTIF(J$20:J311,J311)=1,1,"-")</f>
        <v>-</v>
      </c>
      <c r="AU311" s="80" t="str">
        <f>IF(COUNTIF(K$20:K311,K311)=1,1,"-")</f>
        <v>-</v>
      </c>
      <c r="AV311" s="80" t="str">
        <f>IF(COUNTIF(I$20:I311,I311)=1,1,"-")</f>
        <v>-</v>
      </c>
      <c r="AW311" s="48" t="s">
        <v>241</v>
      </c>
      <c r="AZ311"/>
      <c r="BA311"/>
      <c r="BB311"/>
      <c r="BC311"/>
      <c r="BD311"/>
    </row>
    <row r="312" spans="1:56" ht="15.75" customHeight="1" x14ac:dyDescent="0.2">
      <c r="A312" s="93" t="s">
        <v>1798</v>
      </c>
      <c r="B312" s="95" t="s">
        <v>2166</v>
      </c>
      <c r="C312" s="94" t="s">
        <v>2167</v>
      </c>
      <c r="D312" s="94" t="s">
        <v>82</v>
      </c>
      <c r="E312" s="94" t="s">
        <v>82</v>
      </c>
      <c r="F312" s="94" t="s">
        <v>384</v>
      </c>
      <c r="G312" s="96" t="s">
        <v>1083</v>
      </c>
      <c r="H312" s="96" t="s">
        <v>1084</v>
      </c>
      <c r="I312" s="96" t="s">
        <v>82</v>
      </c>
      <c r="J312" s="96" t="s">
        <v>82</v>
      </c>
      <c r="K312" s="96" t="s">
        <v>384</v>
      </c>
      <c r="L312" s="65">
        <f>HLOOKUP(L$20,$S$18:$AW312,ROW($S312)-ROW($S$18)+1,FALSE)</f>
        <v>1002</v>
      </c>
      <c r="M312" s="65">
        <f>HLOOKUP(M$20,$S$18:$AW312,ROW($S312)-ROW($S$18)+1,FALSE)</f>
        <v>951</v>
      </c>
      <c r="N312" s="66">
        <f t="shared" si="9"/>
        <v>-5.0898203592814384E-2</v>
      </c>
      <c r="O312" s="31">
        <f>IF(ISERROR(SUMIF($B$21:$B$672,$B312,$M$21:$M$672)/SUMIF($B$21:$B$672,$B312,$L$21:$L$672)-1),"-",SUMIF($B$21:$B$672,$B312,$M$21:$M$672)/SUMIF($B$21:$B$672,$B312,$L$21:$L$672)-1)</f>
        <v>-5.0898203592814384E-2</v>
      </c>
      <c r="P312" s="31">
        <f>IF(ISERROR(SUMIF($J$21:$J$672,$J312,$M$21:$M$672)/SUMIF($J$21:$J$672,$J312,$L$21:$L$672)-1),"-",SUMIF($J$21:$J$672,$J312,$M$21:$M$672)/SUMIF($J$21:$J$672,$J312,$L$21:$L$672)-1)</f>
        <v>-3.3843674456083828E-2</v>
      </c>
      <c r="Q312" s="31">
        <f>IF(ISERROR(SUMIF($K$21:$K$672,$K312,$M$21:$M$672)/SUMIF($K$21:$K$672,$K312,$L$21:$L$672)-1),"-",SUMIF($K$21:$K$672,$K312,$M$21:$M$672)/SUMIF($K$21:$K$672,$K312,$L$21:$L$672)-1)</f>
        <v>-2.2365450582957913E-2</v>
      </c>
      <c r="R312" s="31">
        <f>IF(ISERROR(SUMIF($I$21:$I$672,$I312,$M$21:$M$672)/SUMIF($I$21:$I$672,$I312,$L$21:$L$672)-1),"-",SUMIF($I$21:$I$672,$I312,$M$21:$M$672)/SUMIF($I$21:$I$672,$I312,$L$21:$L$672)-1)</f>
        <v>-3.3843674456083828E-2</v>
      </c>
      <c r="S312" s="46">
        <v>864</v>
      </c>
      <c r="T312" s="46">
        <v>818</v>
      </c>
      <c r="U312" s="46">
        <v>887</v>
      </c>
      <c r="V312" s="46">
        <v>950</v>
      </c>
      <c r="W312" s="46">
        <v>981</v>
      </c>
      <c r="X312" s="46">
        <v>1002</v>
      </c>
      <c r="Y312" s="46">
        <v>1025</v>
      </c>
      <c r="Z312" s="46">
        <v>997</v>
      </c>
      <c r="AA312" s="46">
        <v>961</v>
      </c>
      <c r="AB312" s="46">
        <v>943</v>
      </c>
      <c r="AC312" s="46">
        <v>951</v>
      </c>
      <c r="AD312" s="46">
        <v>967</v>
      </c>
      <c r="AE312" s="46">
        <v>969</v>
      </c>
      <c r="AF312" s="46">
        <v>966</v>
      </c>
      <c r="AG312" s="46">
        <v>950</v>
      </c>
      <c r="AH312" s="46">
        <v>934</v>
      </c>
      <c r="AI312" s="46">
        <v>927</v>
      </c>
      <c r="AJ312" s="46">
        <v>916</v>
      </c>
      <c r="AK312" s="46">
        <v>907</v>
      </c>
      <c r="AL312" s="46">
        <v>901</v>
      </c>
      <c r="AM312" s="46">
        <v>906</v>
      </c>
      <c r="AN312" s="46">
        <v>919</v>
      </c>
      <c r="AO312" s="46">
        <v>934</v>
      </c>
      <c r="AP312" s="46">
        <v>952</v>
      </c>
      <c r="AQ312" s="46">
        <v>966</v>
      </c>
      <c r="AR312" s="47">
        <v>983</v>
      </c>
      <c r="AS312" s="80">
        <f>IF(COUNTIF(B$20:B312,B312)=1,1,"-")</f>
        <v>1</v>
      </c>
      <c r="AT312" s="80" t="str">
        <f>IF(COUNTIF(J$20:J312,J312)=1,1,"-")</f>
        <v>-</v>
      </c>
      <c r="AU312" s="80" t="str">
        <f>IF(COUNTIF(K$20:K312,K312)=1,1,"-")</f>
        <v>-</v>
      </c>
      <c r="AV312" s="80" t="str">
        <f>IF(COUNTIF(I$20:I312,I312)=1,1,"-")</f>
        <v>-</v>
      </c>
      <c r="AW312" s="48" t="s">
        <v>241</v>
      </c>
      <c r="AZ312"/>
      <c r="BA312"/>
      <c r="BB312"/>
      <c r="BC312"/>
      <c r="BD312"/>
    </row>
    <row r="313" spans="1:56" ht="15.75" customHeight="1" x14ac:dyDescent="0.2">
      <c r="A313" s="93" t="s">
        <v>1798</v>
      </c>
      <c r="B313" s="95" t="s">
        <v>2168</v>
      </c>
      <c r="C313" s="94" t="s">
        <v>2169</v>
      </c>
      <c r="D313" s="94" t="s">
        <v>203</v>
      </c>
      <c r="E313" s="94" t="s">
        <v>203</v>
      </c>
      <c r="F313" s="94" t="s">
        <v>384</v>
      </c>
      <c r="G313" s="96" t="s">
        <v>1085</v>
      </c>
      <c r="H313" s="96" t="s">
        <v>1086</v>
      </c>
      <c r="I313" s="96" t="s">
        <v>203</v>
      </c>
      <c r="J313" s="96" t="s">
        <v>203</v>
      </c>
      <c r="K313" s="96" t="s">
        <v>384</v>
      </c>
      <c r="L313" s="65">
        <f>HLOOKUP(L$20,$S$18:$AW313,ROW($S313)-ROW($S$18)+1,FALSE)</f>
        <v>1099</v>
      </c>
      <c r="M313" s="65">
        <f>HLOOKUP(M$20,$S$18:$AW313,ROW($S313)-ROW($S$18)+1,FALSE)</f>
        <v>1047</v>
      </c>
      <c r="N313" s="66">
        <f t="shared" si="9"/>
        <v>-4.7315741583257465E-2</v>
      </c>
      <c r="O313" s="31">
        <f>IF(ISERROR(SUMIF($B$21:$B$672,$B313,$M$21:$M$672)/SUMIF($B$21:$B$672,$B313,$L$21:$L$672)-1),"-",SUMIF($B$21:$B$672,$B313,$M$21:$M$672)/SUMIF($B$21:$B$672,$B313,$L$21:$L$672)-1)</f>
        <v>-4.7315741583257465E-2</v>
      </c>
      <c r="P313" s="31">
        <f>IF(ISERROR(SUMIF($J$21:$J$672,$J313,$M$21:$M$672)/SUMIF($J$21:$J$672,$J313,$L$21:$L$672)-1),"-",SUMIF($J$21:$J$672,$J313,$M$21:$M$672)/SUMIF($J$21:$J$672,$J313,$L$21:$L$672)-1)</f>
        <v>-4.7315741583257465E-2</v>
      </c>
      <c r="Q313" s="31">
        <f>IF(ISERROR(SUMIF($K$21:$K$672,$K313,$M$21:$M$672)/SUMIF($K$21:$K$672,$K313,$L$21:$L$672)-1),"-",SUMIF($K$21:$K$672,$K313,$M$21:$M$672)/SUMIF($K$21:$K$672,$K313,$L$21:$L$672)-1)</f>
        <v>-2.2365450582957913E-2</v>
      </c>
      <c r="R313" s="31">
        <f>IF(ISERROR(SUMIF($I$21:$I$672,$I313,$M$21:$M$672)/SUMIF($I$21:$I$672,$I313,$L$21:$L$672)-1),"-",SUMIF($I$21:$I$672,$I313,$M$21:$M$672)/SUMIF($I$21:$I$672,$I313,$L$21:$L$672)-1)</f>
        <v>-4.7315741583257465E-2</v>
      </c>
      <c r="S313" s="46">
        <v>1129</v>
      </c>
      <c r="T313" s="46">
        <v>1147</v>
      </c>
      <c r="U313" s="46">
        <v>1104</v>
      </c>
      <c r="V313" s="46">
        <v>1058</v>
      </c>
      <c r="W313" s="46">
        <v>1038</v>
      </c>
      <c r="X313" s="46">
        <v>1099</v>
      </c>
      <c r="Y313" s="46">
        <v>1096</v>
      </c>
      <c r="Z313" s="46">
        <v>1091</v>
      </c>
      <c r="AA313" s="46">
        <v>1098</v>
      </c>
      <c r="AB313" s="46">
        <v>1091</v>
      </c>
      <c r="AC313" s="46">
        <v>1047</v>
      </c>
      <c r="AD313" s="46">
        <v>1013</v>
      </c>
      <c r="AE313" s="46">
        <v>977</v>
      </c>
      <c r="AF313" s="46">
        <v>965</v>
      </c>
      <c r="AG313" s="46">
        <v>963</v>
      </c>
      <c r="AH313" s="46">
        <v>935</v>
      </c>
      <c r="AI313" s="46">
        <v>913</v>
      </c>
      <c r="AJ313" s="46">
        <v>894</v>
      </c>
      <c r="AK313" s="46">
        <v>884</v>
      </c>
      <c r="AL313" s="46">
        <v>881</v>
      </c>
      <c r="AM313" s="46">
        <v>882</v>
      </c>
      <c r="AN313" s="46">
        <v>893</v>
      </c>
      <c r="AO313" s="46">
        <v>915</v>
      </c>
      <c r="AP313" s="46">
        <v>923</v>
      </c>
      <c r="AQ313" s="46">
        <v>933</v>
      </c>
      <c r="AR313" s="47">
        <v>937</v>
      </c>
      <c r="AS313" s="80">
        <f>IF(COUNTIF(B$20:B313,B313)=1,1,"-")</f>
        <v>1</v>
      </c>
      <c r="AT313" s="80">
        <f>IF(COUNTIF(J$20:J313,J313)=1,1,"-")</f>
        <v>1</v>
      </c>
      <c r="AU313" s="80" t="str">
        <f>IF(COUNTIF(K$20:K313,K313)=1,1,"-")</f>
        <v>-</v>
      </c>
      <c r="AV313" s="80">
        <f>IF(COUNTIF(I$20:I313,I313)=1,1,"-")</f>
        <v>1</v>
      </c>
      <c r="AW313" s="48" t="s">
        <v>241</v>
      </c>
      <c r="AZ313"/>
      <c r="BA313"/>
      <c r="BB313"/>
      <c r="BC313"/>
      <c r="BD313"/>
    </row>
    <row r="314" spans="1:56" ht="15.75" customHeight="1" x14ac:dyDescent="0.2">
      <c r="A314" s="93" t="s">
        <v>1798</v>
      </c>
      <c r="B314" s="95" t="s">
        <v>2170</v>
      </c>
      <c r="C314" s="94" t="s">
        <v>2171</v>
      </c>
      <c r="D314" s="94" t="s">
        <v>65</v>
      </c>
      <c r="E314" s="94" t="s">
        <v>65</v>
      </c>
      <c r="F314" s="94" t="s">
        <v>384</v>
      </c>
      <c r="G314" s="96" t="s">
        <v>1087</v>
      </c>
      <c r="H314" s="96" t="s">
        <v>1088</v>
      </c>
      <c r="I314" s="96" t="s">
        <v>65</v>
      </c>
      <c r="J314" s="96" t="s">
        <v>65</v>
      </c>
      <c r="K314" s="96" t="s">
        <v>384</v>
      </c>
      <c r="L314" s="65">
        <f>HLOOKUP(L$20,$S$18:$AW314,ROW($S314)-ROW($S$18)+1,FALSE)</f>
        <v>2206</v>
      </c>
      <c r="M314" s="65">
        <f>HLOOKUP(M$20,$S$18:$AW314,ROW($S314)-ROW($S$18)+1,FALSE)</f>
        <v>2087</v>
      </c>
      <c r="N314" s="66">
        <f t="shared" si="9"/>
        <v>-5.3943789664551267E-2</v>
      </c>
      <c r="O314" s="31">
        <f>IF(ISERROR(SUMIF($B$21:$B$672,$B314,$M$21:$M$672)/SUMIF($B$21:$B$672,$B314,$L$21:$L$672)-1),"-",SUMIF($B$21:$B$672,$B314,$M$21:$M$672)/SUMIF($B$21:$B$672,$B314,$L$21:$L$672)-1)</f>
        <v>-6.3315611406476568E-2</v>
      </c>
      <c r="P314" s="31">
        <f>IF(ISERROR(SUMIF($J$21:$J$672,$J314,$M$21:$M$672)/SUMIF($J$21:$J$672,$J314,$L$21:$L$672)-1),"-",SUMIF($J$21:$J$672,$J314,$M$21:$M$672)/SUMIF($J$21:$J$672,$J314,$L$21:$L$672)-1)</f>
        <v>-6.557565979025004E-2</v>
      </c>
      <c r="Q314" s="31">
        <f>IF(ISERROR(SUMIF($K$21:$K$672,$K314,$M$21:$M$672)/SUMIF($K$21:$K$672,$K314,$L$21:$L$672)-1),"-",SUMIF($K$21:$K$672,$K314,$M$21:$M$672)/SUMIF($K$21:$K$672,$K314,$L$21:$L$672)-1)</f>
        <v>-2.2365450582957913E-2</v>
      </c>
      <c r="R314" s="31">
        <f>IF(ISERROR(SUMIF($I$21:$I$672,$I314,$M$21:$M$672)/SUMIF($I$21:$I$672,$I314,$L$21:$L$672)-1),"-",SUMIF($I$21:$I$672,$I314,$M$21:$M$672)/SUMIF($I$21:$I$672,$I314,$L$21:$L$672)-1)</f>
        <v>-6.557565979025004E-2</v>
      </c>
      <c r="S314" s="46">
        <v>1788</v>
      </c>
      <c r="T314" s="46">
        <v>1809</v>
      </c>
      <c r="U314" s="46">
        <v>1855</v>
      </c>
      <c r="V314" s="46">
        <v>1951</v>
      </c>
      <c r="W314" s="46">
        <v>2068</v>
      </c>
      <c r="X314" s="46">
        <v>2206</v>
      </c>
      <c r="Y314" s="46">
        <v>2279</v>
      </c>
      <c r="Z314" s="46">
        <v>2262</v>
      </c>
      <c r="AA314" s="46">
        <v>2216</v>
      </c>
      <c r="AB314" s="46">
        <v>2133</v>
      </c>
      <c r="AC314" s="46">
        <v>2087</v>
      </c>
      <c r="AD314" s="46">
        <v>2075</v>
      </c>
      <c r="AE314" s="46">
        <v>2059</v>
      </c>
      <c r="AF314" s="46">
        <v>2058</v>
      </c>
      <c r="AG314" s="46">
        <v>2036</v>
      </c>
      <c r="AH314" s="46">
        <v>1983</v>
      </c>
      <c r="AI314" s="46">
        <v>1969</v>
      </c>
      <c r="AJ314" s="46">
        <v>1953</v>
      </c>
      <c r="AK314" s="46">
        <v>1973</v>
      </c>
      <c r="AL314" s="46">
        <v>2011</v>
      </c>
      <c r="AM314" s="46">
        <v>2063</v>
      </c>
      <c r="AN314" s="46">
        <v>2131</v>
      </c>
      <c r="AO314" s="46">
        <v>2189</v>
      </c>
      <c r="AP314" s="46">
        <v>2246</v>
      </c>
      <c r="AQ314" s="46">
        <v>2287</v>
      </c>
      <c r="AR314" s="47">
        <v>2323</v>
      </c>
      <c r="AS314" s="80">
        <f>IF(COUNTIF(B$20:B314,B314)=1,1,"-")</f>
        <v>1</v>
      </c>
      <c r="AT314" s="80" t="str">
        <f>IF(COUNTIF(J$20:J314,J314)=1,1,"-")</f>
        <v>-</v>
      </c>
      <c r="AU314" s="80" t="str">
        <f>IF(COUNTIF(K$20:K314,K314)=1,1,"-")</f>
        <v>-</v>
      </c>
      <c r="AV314" s="80" t="str">
        <f>IF(COUNTIF(I$20:I314,I314)=1,1,"-")</f>
        <v>-</v>
      </c>
      <c r="AW314" s="48" t="s">
        <v>241</v>
      </c>
      <c r="AZ314"/>
      <c r="BA314"/>
      <c r="BB314"/>
      <c r="BC314"/>
      <c r="BD314"/>
    </row>
    <row r="315" spans="1:56" ht="15.75" customHeight="1" x14ac:dyDescent="0.2">
      <c r="A315" s="93" t="s">
        <v>1798</v>
      </c>
      <c r="B315" s="95" t="s">
        <v>455</v>
      </c>
      <c r="C315" s="94" t="s">
        <v>258</v>
      </c>
      <c r="D315" s="94" t="s">
        <v>106</v>
      </c>
      <c r="E315" s="94" t="s">
        <v>106</v>
      </c>
      <c r="F315" s="94" t="s">
        <v>384</v>
      </c>
      <c r="G315" s="96" t="s">
        <v>1089</v>
      </c>
      <c r="H315" s="96" t="s">
        <v>1090</v>
      </c>
      <c r="I315" s="96" t="s">
        <v>106</v>
      </c>
      <c r="J315" s="96" t="s">
        <v>106</v>
      </c>
      <c r="K315" s="96" t="s">
        <v>384</v>
      </c>
      <c r="L315" s="65">
        <f>HLOOKUP(L$20,$S$18:$AW315,ROW($S315)-ROW($S$18)+1,FALSE)</f>
        <v>3132</v>
      </c>
      <c r="M315" s="65">
        <f>HLOOKUP(M$20,$S$18:$AW315,ROW($S315)-ROW($S$18)+1,FALSE)</f>
        <v>2955</v>
      </c>
      <c r="N315" s="66">
        <f t="shared" si="9"/>
        <v>-5.6513409961685857E-2</v>
      </c>
      <c r="O315" s="31">
        <f>IF(ISERROR(SUMIF($B$21:$B$672,$B315,$M$21:$M$672)/SUMIF($B$21:$B$672,$B315,$L$21:$L$672)-1),"-",SUMIF($B$21:$B$672,$B315,$M$21:$M$672)/SUMIF($B$21:$B$672,$B315,$L$21:$L$672)-1)</f>
        <v>-6.1464296474841862E-2</v>
      </c>
      <c r="P315" s="31">
        <f>IF(ISERROR(SUMIF($J$21:$J$672,$J315,$M$21:$M$672)/SUMIF($J$21:$J$672,$J315,$L$21:$L$672)-1),"-",SUMIF($J$21:$J$672,$J315,$M$21:$M$672)/SUMIF($J$21:$J$672,$J315,$L$21:$L$672)-1)</f>
        <v>-9.3316677076827004E-2</v>
      </c>
      <c r="Q315" s="31">
        <f>IF(ISERROR(SUMIF($K$21:$K$672,$K315,$M$21:$M$672)/SUMIF($K$21:$K$672,$K315,$L$21:$L$672)-1),"-",SUMIF($K$21:$K$672,$K315,$M$21:$M$672)/SUMIF($K$21:$K$672,$K315,$L$21:$L$672)-1)</f>
        <v>-2.2365450582957913E-2</v>
      </c>
      <c r="R315" s="31">
        <f>IF(ISERROR(SUMIF($I$21:$I$672,$I315,$M$21:$M$672)/SUMIF($I$21:$I$672,$I315,$L$21:$L$672)-1),"-",SUMIF($I$21:$I$672,$I315,$M$21:$M$672)/SUMIF($I$21:$I$672,$I315,$L$21:$L$672)-1)</f>
        <v>-9.3316677076827004E-2</v>
      </c>
      <c r="S315" s="46">
        <v>2571</v>
      </c>
      <c r="T315" s="46">
        <v>2664</v>
      </c>
      <c r="U315" s="46">
        <v>2787</v>
      </c>
      <c r="V315" s="46">
        <v>2881</v>
      </c>
      <c r="W315" s="46">
        <v>3086</v>
      </c>
      <c r="X315" s="46">
        <v>3132</v>
      </c>
      <c r="Y315" s="46">
        <v>3172</v>
      </c>
      <c r="Z315" s="46">
        <v>3182</v>
      </c>
      <c r="AA315" s="46">
        <v>3068</v>
      </c>
      <c r="AB315" s="46">
        <v>2996</v>
      </c>
      <c r="AC315" s="46">
        <v>2955</v>
      </c>
      <c r="AD315" s="46">
        <v>2938</v>
      </c>
      <c r="AE315" s="46">
        <v>2942</v>
      </c>
      <c r="AF315" s="46">
        <v>2950</v>
      </c>
      <c r="AG315" s="46">
        <v>2910</v>
      </c>
      <c r="AH315" s="46">
        <v>2845</v>
      </c>
      <c r="AI315" s="46">
        <v>2788</v>
      </c>
      <c r="AJ315" s="46">
        <v>2741</v>
      </c>
      <c r="AK315" s="46">
        <v>2706</v>
      </c>
      <c r="AL315" s="46">
        <v>2698</v>
      </c>
      <c r="AM315" s="46">
        <v>2717</v>
      </c>
      <c r="AN315" s="46">
        <v>2735</v>
      </c>
      <c r="AO315" s="46">
        <v>2752</v>
      </c>
      <c r="AP315" s="46">
        <v>2773</v>
      </c>
      <c r="AQ315" s="46">
        <v>2785</v>
      </c>
      <c r="AR315" s="47">
        <v>2787</v>
      </c>
      <c r="AS315" s="80">
        <f>IF(COUNTIF(B$20:B315,B315)=1,1,"-")</f>
        <v>1</v>
      </c>
      <c r="AT315" s="80" t="str">
        <f>IF(COUNTIF(J$20:J315,J315)=1,1,"-")</f>
        <v>-</v>
      </c>
      <c r="AU315" s="80" t="str">
        <f>IF(COUNTIF(K$20:K315,K315)=1,1,"-")</f>
        <v>-</v>
      </c>
      <c r="AV315" s="80" t="str">
        <f>IF(COUNTIF(I$20:I315,I315)=1,1,"-")</f>
        <v>-</v>
      </c>
      <c r="AW315" s="48" t="s">
        <v>241</v>
      </c>
      <c r="AZ315"/>
      <c r="BA315"/>
      <c r="BB315"/>
      <c r="BC315"/>
      <c r="BD315"/>
    </row>
    <row r="316" spans="1:56" ht="15.75" customHeight="1" x14ac:dyDescent="0.2">
      <c r="A316" s="93" t="s">
        <v>1798</v>
      </c>
      <c r="B316" s="95" t="s">
        <v>1956</v>
      </c>
      <c r="C316" s="94" t="s">
        <v>1957</v>
      </c>
      <c r="D316" s="94" t="s">
        <v>62</v>
      </c>
      <c r="E316" s="94" t="s">
        <v>62</v>
      </c>
      <c r="F316" s="94" t="s">
        <v>389</v>
      </c>
      <c r="G316" s="96" t="s">
        <v>1091</v>
      </c>
      <c r="H316" s="96" t="s">
        <v>1092</v>
      </c>
      <c r="I316" s="96" t="s">
        <v>146</v>
      </c>
      <c r="J316" s="96" t="s">
        <v>146</v>
      </c>
      <c r="K316" s="96" t="s">
        <v>389</v>
      </c>
      <c r="L316" s="65">
        <f>HLOOKUP(L$20,$S$18:$AW316,ROW($S316)-ROW($S$18)+1,FALSE)</f>
        <v>2293</v>
      </c>
      <c r="M316" s="65">
        <f>HLOOKUP(M$20,$S$18:$AW316,ROW($S316)-ROW($S$18)+1,FALSE)</f>
        <v>2142</v>
      </c>
      <c r="N316" s="66">
        <f t="shared" si="9"/>
        <v>-6.5852594853903157E-2</v>
      </c>
      <c r="O316" s="31">
        <f>IF(ISERROR(SUMIF($B$21:$B$672,$B316,$M$21:$M$672)/SUMIF($B$21:$B$672,$B316,$L$21:$L$672)-1),"-",SUMIF($B$21:$B$672,$B316,$M$21:$M$672)/SUMIF($B$21:$B$672,$B316,$L$21:$L$672)-1)</f>
        <v>-6.9290712468193405E-2</v>
      </c>
      <c r="P316" s="31">
        <f>IF(ISERROR(SUMIF($J$21:$J$672,$J316,$M$21:$M$672)/SUMIF($J$21:$J$672,$J316,$L$21:$L$672)-1),"-",SUMIF($J$21:$J$672,$J316,$M$21:$M$672)/SUMIF($J$21:$J$672,$J316,$L$21:$L$672)-1)</f>
        <v>-6.5852594853903157E-2</v>
      </c>
      <c r="Q316" s="31">
        <f>IF(ISERROR(SUMIF($K$21:$K$672,$K316,$M$21:$M$672)/SUMIF($K$21:$K$672,$K316,$L$21:$L$672)-1),"-",SUMIF($K$21:$K$672,$K316,$M$21:$M$672)/SUMIF($K$21:$K$672,$K316,$L$21:$L$672)-1)</f>
        <v>-7.8231982896267982E-2</v>
      </c>
      <c r="R316" s="31">
        <f>IF(ISERROR(SUMIF($I$21:$I$672,$I316,$M$21:$M$672)/SUMIF($I$21:$I$672,$I316,$L$21:$L$672)-1),"-",SUMIF($I$21:$I$672,$I316,$M$21:$M$672)/SUMIF($I$21:$I$672,$I316,$L$21:$L$672)-1)</f>
        <v>-6.5852594853903157E-2</v>
      </c>
      <c r="S316" s="46">
        <v>2240</v>
      </c>
      <c r="T316" s="46">
        <v>2165</v>
      </c>
      <c r="U316" s="46">
        <v>2246</v>
      </c>
      <c r="V316" s="46">
        <v>2230</v>
      </c>
      <c r="W316" s="46">
        <v>2304</v>
      </c>
      <c r="X316" s="46">
        <v>2293</v>
      </c>
      <c r="Y316" s="46">
        <v>2226</v>
      </c>
      <c r="Z316" s="46">
        <v>2205</v>
      </c>
      <c r="AA316" s="46">
        <v>2152</v>
      </c>
      <c r="AB316" s="46">
        <v>2151</v>
      </c>
      <c r="AC316" s="46">
        <v>2142</v>
      </c>
      <c r="AD316" s="46">
        <v>2132</v>
      </c>
      <c r="AE316" s="46">
        <v>2124</v>
      </c>
      <c r="AF316" s="46">
        <v>2124</v>
      </c>
      <c r="AG316" s="46">
        <v>2135</v>
      </c>
      <c r="AH316" s="46">
        <v>2148</v>
      </c>
      <c r="AI316" s="46">
        <v>2154</v>
      </c>
      <c r="AJ316" s="46">
        <v>2148</v>
      </c>
      <c r="AK316" s="46">
        <v>2161</v>
      </c>
      <c r="AL316" s="46">
        <v>2177</v>
      </c>
      <c r="AM316" s="46">
        <v>2203</v>
      </c>
      <c r="AN316" s="46">
        <v>2232</v>
      </c>
      <c r="AO316" s="46">
        <v>2264</v>
      </c>
      <c r="AP316" s="46">
        <v>2300</v>
      </c>
      <c r="AQ316" s="46">
        <v>2334</v>
      </c>
      <c r="AR316" s="47">
        <v>2365</v>
      </c>
      <c r="AS316" s="80" t="str">
        <f>IF(COUNTIF(B$20:B316,B316)=1,1,"-")</f>
        <v>-</v>
      </c>
      <c r="AT316" s="80">
        <f>IF(COUNTIF(J$20:J316,J316)=1,1,"-")</f>
        <v>1</v>
      </c>
      <c r="AU316" s="80" t="str">
        <f>IF(COUNTIF(K$20:K316,K316)=1,1,"-")</f>
        <v>-</v>
      </c>
      <c r="AV316" s="80">
        <f>IF(COUNTIF(I$20:I316,I316)=1,1,"-")</f>
        <v>1</v>
      </c>
      <c r="AW316" s="48" t="s">
        <v>241</v>
      </c>
      <c r="AZ316"/>
      <c r="BA316"/>
      <c r="BB316"/>
      <c r="BC316"/>
      <c r="BD316"/>
    </row>
    <row r="317" spans="1:56" ht="15.75" customHeight="1" x14ac:dyDescent="0.2">
      <c r="A317" s="93" t="s">
        <v>1798</v>
      </c>
      <c r="B317" s="95" t="s">
        <v>477</v>
      </c>
      <c r="C317" s="94" t="s">
        <v>259</v>
      </c>
      <c r="D317" s="94" t="s">
        <v>61</v>
      </c>
      <c r="E317" s="94" t="s">
        <v>61</v>
      </c>
      <c r="F317" s="94" t="s">
        <v>386</v>
      </c>
      <c r="G317" s="96" t="s">
        <v>1093</v>
      </c>
      <c r="H317" s="96" t="s">
        <v>1094</v>
      </c>
      <c r="I317" s="96" t="s">
        <v>61</v>
      </c>
      <c r="J317" s="96" t="s">
        <v>61</v>
      </c>
      <c r="K317" s="96" t="s">
        <v>386</v>
      </c>
      <c r="L317" s="65">
        <f>HLOOKUP(L$20,$S$18:$AW317,ROW($S317)-ROW($S$18)+1,FALSE)</f>
        <v>169</v>
      </c>
      <c r="M317" s="65">
        <f>HLOOKUP(M$20,$S$18:$AW317,ROW($S317)-ROW($S$18)+1,FALSE)</f>
        <v>158</v>
      </c>
      <c r="N317" s="66">
        <f t="shared" si="9"/>
        <v>-6.5088757396449703E-2</v>
      </c>
      <c r="O317" s="31">
        <f>IF(ISERROR(SUMIF($B$21:$B$672,$B317,$M$21:$M$672)/SUMIF($B$21:$B$672,$B317,$L$21:$L$672)-1),"-",SUMIF($B$21:$B$672,$B317,$M$21:$M$672)/SUMIF($B$21:$B$672,$B317,$L$21:$L$672)-1)</f>
        <v>-6.5088757396449703E-2</v>
      </c>
      <c r="P317" s="31">
        <f>IF(ISERROR(SUMIF($J$21:$J$672,$J317,$M$21:$M$672)/SUMIF($J$21:$J$672,$J317,$L$21:$L$672)-1),"-",SUMIF($J$21:$J$672,$J317,$M$21:$M$672)/SUMIF($J$21:$J$672,$J317,$L$21:$L$672)-1)</f>
        <v>-8.3087893349868214E-2</v>
      </c>
      <c r="Q317" s="31">
        <f>IF(ISERROR(SUMIF($K$21:$K$672,$K317,$M$21:$M$672)/SUMIF($K$21:$K$672,$K317,$L$21:$L$672)-1),"-",SUMIF($K$21:$K$672,$K317,$M$21:$M$672)/SUMIF($K$21:$K$672,$K317,$L$21:$L$672)-1)</f>
        <v>-6.9526650567419579E-2</v>
      </c>
      <c r="R317" s="31">
        <f>IF(ISERROR(SUMIF($I$21:$I$672,$I317,$M$21:$M$672)/SUMIF($I$21:$I$672,$I317,$L$21:$L$672)-1),"-",SUMIF($I$21:$I$672,$I317,$M$21:$M$672)/SUMIF($I$21:$I$672,$I317,$L$21:$L$672)-1)</f>
        <v>-8.3087893349868214E-2</v>
      </c>
      <c r="S317" s="46">
        <v>134</v>
      </c>
      <c r="T317" s="46">
        <v>129</v>
      </c>
      <c r="U317" s="46">
        <v>132</v>
      </c>
      <c r="V317" s="46">
        <v>138</v>
      </c>
      <c r="W317" s="46">
        <v>155</v>
      </c>
      <c r="X317" s="46">
        <v>169</v>
      </c>
      <c r="Y317" s="46">
        <v>179</v>
      </c>
      <c r="Z317" s="46">
        <v>186</v>
      </c>
      <c r="AA317" s="46">
        <v>180</v>
      </c>
      <c r="AB317" s="46">
        <v>171</v>
      </c>
      <c r="AC317" s="46">
        <v>158</v>
      </c>
      <c r="AD317" s="46">
        <v>149</v>
      </c>
      <c r="AE317" s="46">
        <v>144</v>
      </c>
      <c r="AF317" s="46">
        <v>141</v>
      </c>
      <c r="AG317" s="46">
        <v>138</v>
      </c>
      <c r="AH317" s="46">
        <v>135</v>
      </c>
      <c r="AI317" s="46">
        <v>133</v>
      </c>
      <c r="AJ317" s="46">
        <v>132</v>
      </c>
      <c r="AK317" s="46">
        <v>130</v>
      </c>
      <c r="AL317" s="46">
        <v>129</v>
      </c>
      <c r="AM317" s="46">
        <v>129</v>
      </c>
      <c r="AN317" s="46">
        <v>131</v>
      </c>
      <c r="AO317" s="46">
        <v>133</v>
      </c>
      <c r="AP317" s="46">
        <v>135</v>
      </c>
      <c r="AQ317" s="46">
        <v>137</v>
      </c>
      <c r="AR317" s="47">
        <v>139</v>
      </c>
      <c r="AS317" s="80">
        <f>IF(COUNTIF(B$20:B317,B317)=1,1,"-")</f>
        <v>1</v>
      </c>
      <c r="AT317" s="80" t="str">
        <f>IF(COUNTIF(J$20:J317,J317)=1,1,"-")</f>
        <v>-</v>
      </c>
      <c r="AU317" s="80" t="str">
        <f>IF(COUNTIF(K$20:K317,K317)=1,1,"-")</f>
        <v>-</v>
      </c>
      <c r="AV317" s="80" t="str">
        <f>IF(COUNTIF(I$20:I317,I317)=1,1,"-")</f>
        <v>-</v>
      </c>
      <c r="AW317" s="48" t="s">
        <v>241</v>
      </c>
      <c r="AZ317"/>
      <c r="BA317"/>
      <c r="BB317"/>
      <c r="BC317"/>
      <c r="BD317"/>
    </row>
    <row r="318" spans="1:56" ht="15.75" customHeight="1" x14ac:dyDescent="0.2">
      <c r="A318" s="93" t="s">
        <v>1798</v>
      </c>
      <c r="B318" s="95" t="s">
        <v>433</v>
      </c>
      <c r="C318" s="94" t="s">
        <v>195</v>
      </c>
      <c r="D318" s="94" t="s">
        <v>39</v>
      </c>
      <c r="E318" s="94" t="s">
        <v>39</v>
      </c>
      <c r="F318" s="94" t="s">
        <v>384</v>
      </c>
      <c r="G318" s="96" t="s">
        <v>1095</v>
      </c>
      <c r="H318" s="96" t="s">
        <v>1096</v>
      </c>
      <c r="I318" s="96" t="s">
        <v>39</v>
      </c>
      <c r="J318" s="96" t="s">
        <v>39</v>
      </c>
      <c r="K318" s="96" t="s">
        <v>384</v>
      </c>
      <c r="L318" s="65">
        <f>HLOOKUP(L$20,$S$18:$AW318,ROW($S318)-ROW($S$18)+1,FALSE)</f>
        <v>1367</v>
      </c>
      <c r="M318" s="65">
        <f>HLOOKUP(M$20,$S$18:$AW318,ROW($S318)-ROW($S$18)+1,FALSE)</f>
        <v>1358</v>
      </c>
      <c r="N318" s="66">
        <f t="shared" si="9"/>
        <v>-6.5837600585223477E-3</v>
      </c>
      <c r="O318" s="31">
        <f>IF(ISERROR(SUMIF($B$21:$B$672,$B318,$M$21:$M$672)/SUMIF($B$21:$B$672,$B318,$L$21:$L$672)-1),"-",SUMIF($B$21:$B$672,$B318,$M$21:$M$672)/SUMIF($B$21:$B$672,$B318,$L$21:$L$672)-1)</f>
        <v>2.6503090466379442E-2</v>
      </c>
      <c r="P318" s="31">
        <f>IF(ISERROR(SUMIF($J$21:$J$672,$J318,$M$21:$M$672)/SUMIF($J$21:$J$672,$J318,$L$21:$L$672)-1),"-",SUMIF($J$21:$J$672,$J318,$M$21:$M$672)/SUMIF($J$21:$J$672,$J318,$L$21:$L$672)-1)</f>
        <v>1.3258691809074907E-3</v>
      </c>
      <c r="Q318" s="31">
        <f>IF(ISERROR(SUMIF($K$21:$K$672,$K318,$M$21:$M$672)/SUMIF($K$21:$K$672,$K318,$L$21:$L$672)-1),"-",SUMIF($K$21:$K$672,$K318,$M$21:$M$672)/SUMIF($K$21:$K$672,$K318,$L$21:$L$672)-1)</f>
        <v>-2.2365450582957913E-2</v>
      </c>
      <c r="R318" s="31">
        <f>IF(ISERROR(SUMIF($I$21:$I$672,$I318,$M$21:$M$672)/SUMIF($I$21:$I$672,$I318,$L$21:$L$672)-1),"-",SUMIF($I$21:$I$672,$I318,$M$21:$M$672)/SUMIF($I$21:$I$672,$I318,$L$21:$L$672)-1)</f>
        <v>9.9792929670883268E-5</v>
      </c>
      <c r="S318" s="46">
        <v>1130</v>
      </c>
      <c r="T318" s="46">
        <v>1172</v>
      </c>
      <c r="U318" s="46">
        <v>1239</v>
      </c>
      <c r="V318" s="46">
        <v>1246</v>
      </c>
      <c r="W318" s="46">
        <v>1306</v>
      </c>
      <c r="X318" s="46">
        <v>1367</v>
      </c>
      <c r="Y318" s="46">
        <v>1382</v>
      </c>
      <c r="Z318" s="46">
        <v>1378</v>
      </c>
      <c r="AA318" s="46">
        <v>1361</v>
      </c>
      <c r="AB318" s="46">
        <v>1351</v>
      </c>
      <c r="AC318" s="46">
        <v>1358</v>
      </c>
      <c r="AD318" s="46">
        <v>1353</v>
      </c>
      <c r="AE318" s="46">
        <v>1355</v>
      </c>
      <c r="AF318" s="46">
        <v>1356</v>
      </c>
      <c r="AG318" s="46">
        <v>1361</v>
      </c>
      <c r="AH318" s="46">
        <v>1354</v>
      </c>
      <c r="AI318" s="46">
        <v>1344</v>
      </c>
      <c r="AJ318" s="46">
        <v>1344</v>
      </c>
      <c r="AK318" s="46">
        <v>1336</v>
      </c>
      <c r="AL318" s="46">
        <v>1330</v>
      </c>
      <c r="AM318" s="46">
        <v>1338</v>
      </c>
      <c r="AN318" s="46">
        <v>1344</v>
      </c>
      <c r="AO318" s="46">
        <v>1354</v>
      </c>
      <c r="AP318" s="46">
        <v>1362</v>
      </c>
      <c r="AQ318" s="46">
        <v>1378</v>
      </c>
      <c r="AR318" s="47">
        <v>1385</v>
      </c>
      <c r="AS318" s="80" t="str">
        <f>IF(COUNTIF(B$20:B318,B318)=1,1,"-")</f>
        <v>-</v>
      </c>
      <c r="AT318" s="80" t="str">
        <f>IF(COUNTIF(J$20:J318,J318)=1,1,"-")</f>
        <v>-</v>
      </c>
      <c r="AU318" s="80" t="str">
        <f>IF(COUNTIF(K$20:K318,K318)=1,1,"-")</f>
        <v>-</v>
      </c>
      <c r="AV318" s="80" t="str">
        <f>IF(COUNTIF(I$20:I318,I318)=1,1,"-")</f>
        <v>-</v>
      </c>
      <c r="AW318" s="48" t="s">
        <v>241</v>
      </c>
      <c r="AZ318"/>
      <c r="BA318"/>
      <c r="BB318"/>
      <c r="BC318"/>
      <c r="BD318"/>
    </row>
    <row r="319" spans="1:56" ht="15.75" customHeight="1" x14ac:dyDescent="0.2">
      <c r="A319" s="93" t="s">
        <v>1798</v>
      </c>
      <c r="B319" s="95" t="s">
        <v>433</v>
      </c>
      <c r="C319" s="94" t="s">
        <v>195</v>
      </c>
      <c r="D319" s="94" t="s">
        <v>39</v>
      </c>
      <c r="E319" s="94" t="s">
        <v>39</v>
      </c>
      <c r="F319" s="94" t="s">
        <v>384</v>
      </c>
      <c r="G319" s="96" t="s">
        <v>1097</v>
      </c>
      <c r="H319" s="96" t="s">
        <v>1098</v>
      </c>
      <c r="I319" s="96" t="s">
        <v>39</v>
      </c>
      <c r="J319" s="96" t="s">
        <v>39</v>
      </c>
      <c r="K319" s="96" t="s">
        <v>384</v>
      </c>
      <c r="L319" s="65">
        <f>HLOOKUP(L$20,$S$18:$AW319,ROW($S319)-ROW($S$18)+1,FALSE)</f>
        <v>1843</v>
      </c>
      <c r="M319" s="65">
        <f>HLOOKUP(M$20,$S$18:$AW319,ROW($S319)-ROW($S$18)+1,FALSE)</f>
        <v>1696</v>
      </c>
      <c r="N319" s="66">
        <f t="shared" si="9"/>
        <v>-7.9761258817145908E-2</v>
      </c>
      <c r="O319" s="31">
        <f>IF(ISERROR(SUMIF($B$21:$B$672,$B319,$M$21:$M$672)/SUMIF($B$21:$B$672,$B319,$L$21:$L$672)-1),"-",SUMIF($B$21:$B$672,$B319,$M$21:$M$672)/SUMIF($B$21:$B$672,$B319,$L$21:$L$672)-1)</f>
        <v>2.6503090466379442E-2</v>
      </c>
      <c r="P319" s="31">
        <f>IF(ISERROR(SUMIF($J$21:$J$672,$J319,$M$21:$M$672)/SUMIF($J$21:$J$672,$J319,$L$21:$L$672)-1),"-",SUMIF($J$21:$J$672,$J319,$M$21:$M$672)/SUMIF($J$21:$J$672,$J319,$L$21:$L$672)-1)</f>
        <v>1.3258691809074907E-3</v>
      </c>
      <c r="Q319" s="31">
        <f>IF(ISERROR(SUMIF($K$21:$K$672,$K319,$M$21:$M$672)/SUMIF($K$21:$K$672,$K319,$L$21:$L$672)-1),"-",SUMIF($K$21:$K$672,$K319,$M$21:$M$672)/SUMIF($K$21:$K$672,$K319,$L$21:$L$672)-1)</f>
        <v>-2.2365450582957913E-2</v>
      </c>
      <c r="R319" s="31">
        <f>IF(ISERROR(SUMIF($I$21:$I$672,$I319,$M$21:$M$672)/SUMIF($I$21:$I$672,$I319,$L$21:$L$672)-1),"-",SUMIF($I$21:$I$672,$I319,$M$21:$M$672)/SUMIF($I$21:$I$672,$I319,$L$21:$L$672)-1)</f>
        <v>9.9792929670883268E-5</v>
      </c>
      <c r="S319" s="46">
        <v>1923</v>
      </c>
      <c r="T319" s="46">
        <v>1956</v>
      </c>
      <c r="U319" s="46">
        <v>2024</v>
      </c>
      <c r="V319" s="46">
        <v>1922</v>
      </c>
      <c r="W319" s="46">
        <v>1922</v>
      </c>
      <c r="X319" s="46">
        <v>1843</v>
      </c>
      <c r="Y319" s="46">
        <v>1728</v>
      </c>
      <c r="Z319" s="46">
        <v>1691</v>
      </c>
      <c r="AA319" s="46">
        <v>1655</v>
      </c>
      <c r="AB319" s="46">
        <v>1670</v>
      </c>
      <c r="AC319" s="46">
        <v>1696</v>
      </c>
      <c r="AD319" s="46">
        <v>1735</v>
      </c>
      <c r="AE319" s="46">
        <v>1757</v>
      </c>
      <c r="AF319" s="46">
        <v>1773</v>
      </c>
      <c r="AG319" s="46">
        <v>1791</v>
      </c>
      <c r="AH319" s="46">
        <v>1788</v>
      </c>
      <c r="AI319" s="46">
        <v>1781</v>
      </c>
      <c r="AJ319" s="46">
        <v>1769</v>
      </c>
      <c r="AK319" s="46">
        <v>1765</v>
      </c>
      <c r="AL319" s="46">
        <v>1773</v>
      </c>
      <c r="AM319" s="46">
        <v>1784</v>
      </c>
      <c r="AN319" s="46">
        <v>1804</v>
      </c>
      <c r="AO319" s="46">
        <v>1826</v>
      </c>
      <c r="AP319" s="46">
        <v>1849</v>
      </c>
      <c r="AQ319" s="46">
        <v>1877</v>
      </c>
      <c r="AR319" s="47">
        <v>1894</v>
      </c>
      <c r="AS319" s="80" t="str">
        <f>IF(COUNTIF(B$20:B319,B319)=1,1,"-")</f>
        <v>-</v>
      </c>
      <c r="AT319" s="80" t="str">
        <f>IF(COUNTIF(J$20:J319,J319)=1,1,"-")</f>
        <v>-</v>
      </c>
      <c r="AU319" s="80" t="str">
        <f>IF(COUNTIF(K$20:K319,K319)=1,1,"-")</f>
        <v>-</v>
      </c>
      <c r="AV319" s="80" t="str">
        <f>IF(COUNTIF(I$20:I319,I319)=1,1,"-")</f>
        <v>-</v>
      </c>
      <c r="AW319" s="48" t="s">
        <v>241</v>
      </c>
      <c r="AZ319"/>
      <c r="BA319"/>
      <c r="BB319"/>
      <c r="BC319"/>
      <c r="BD319"/>
    </row>
    <row r="320" spans="1:56" ht="15.75" customHeight="1" x14ac:dyDescent="0.2">
      <c r="A320" s="93" t="s">
        <v>1798</v>
      </c>
      <c r="B320" s="95" t="s">
        <v>436</v>
      </c>
      <c r="C320" s="94" t="s">
        <v>105</v>
      </c>
      <c r="D320" s="94" t="s">
        <v>63</v>
      </c>
      <c r="E320" s="94" t="s">
        <v>63</v>
      </c>
      <c r="F320" s="94" t="s">
        <v>389</v>
      </c>
      <c r="G320" s="96" t="s">
        <v>1099</v>
      </c>
      <c r="H320" s="96" t="s">
        <v>1100</v>
      </c>
      <c r="I320" s="96" t="s">
        <v>63</v>
      </c>
      <c r="J320" s="96" t="s">
        <v>63</v>
      </c>
      <c r="K320" s="96" t="s">
        <v>389</v>
      </c>
      <c r="L320" s="65">
        <f>HLOOKUP(L$20,$S$18:$AW320,ROW($S320)-ROW($S$18)+1,FALSE)</f>
        <v>154</v>
      </c>
      <c r="M320" s="65">
        <f>HLOOKUP(M$20,$S$18:$AW320,ROW($S320)-ROW($S$18)+1,FALSE)</f>
        <v>118</v>
      </c>
      <c r="N320" s="66">
        <f t="shared" si="9"/>
        <v>-0.23376623376623373</v>
      </c>
      <c r="O320" s="31">
        <f>IF(ISERROR(SUMIF($B$21:$B$672,$B320,$M$21:$M$672)/SUMIF($B$21:$B$672,$B320,$L$21:$L$672)-1),"-",SUMIF($B$21:$B$672,$B320,$M$21:$M$672)/SUMIF($B$21:$B$672,$B320,$L$21:$L$672)-1)</f>
        <v>-0.23376623376623373</v>
      </c>
      <c r="P320" s="31">
        <f>IF(ISERROR(SUMIF($J$21:$J$672,$J320,$M$21:$M$672)/SUMIF($J$21:$J$672,$J320,$L$21:$L$672)-1),"-",SUMIF($J$21:$J$672,$J320,$M$21:$M$672)/SUMIF($J$21:$J$672,$J320,$L$21:$L$672)-1)</f>
        <v>-0.11321007502679525</v>
      </c>
      <c r="Q320" s="31">
        <f>IF(ISERROR(SUMIF($K$21:$K$672,$K320,$M$21:$M$672)/SUMIF($K$21:$K$672,$K320,$L$21:$L$672)-1),"-",SUMIF($K$21:$K$672,$K320,$M$21:$M$672)/SUMIF($K$21:$K$672,$K320,$L$21:$L$672)-1)</f>
        <v>-7.8231982896267982E-2</v>
      </c>
      <c r="R320" s="31">
        <f>IF(ISERROR(SUMIF($I$21:$I$672,$I320,$M$21:$M$672)/SUMIF($I$21:$I$672,$I320,$L$21:$L$672)-1),"-",SUMIF($I$21:$I$672,$I320,$M$21:$M$672)/SUMIF($I$21:$I$672,$I320,$L$21:$L$672)-1)</f>
        <v>-0.11504965622612684</v>
      </c>
      <c r="S320" s="46">
        <v>168</v>
      </c>
      <c r="T320" s="46">
        <v>176</v>
      </c>
      <c r="U320" s="46">
        <v>147</v>
      </c>
      <c r="V320" s="46">
        <v>150</v>
      </c>
      <c r="W320" s="46">
        <v>146</v>
      </c>
      <c r="X320" s="46">
        <v>154</v>
      </c>
      <c r="Y320" s="46">
        <v>155</v>
      </c>
      <c r="Z320" s="46">
        <v>145</v>
      </c>
      <c r="AA320" s="46">
        <v>135</v>
      </c>
      <c r="AB320" s="46">
        <v>127</v>
      </c>
      <c r="AC320" s="46">
        <v>118</v>
      </c>
      <c r="AD320" s="46">
        <v>113</v>
      </c>
      <c r="AE320" s="46">
        <v>109</v>
      </c>
      <c r="AF320" s="46">
        <v>106</v>
      </c>
      <c r="AG320" s="46">
        <v>106</v>
      </c>
      <c r="AH320" s="46">
        <v>105</v>
      </c>
      <c r="AI320" s="46">
        <v>104</v>
      </c>
      <c r="AJ320" s="46">
        <v>103</v>
      </c>
      <c r="AK320" s="46">
        <v>103</v>
      </c>
      <c r="AL320" s="46">
        <v>102</v>
      </c>
      <c r="AM320" s="46">
        <v>101</v>
      </c>
      <c r="AN320" s="46">
        <v>102</v>
      </c>
      <c r="AO320" s="46">
        <v>104</v>
      </c>
      <c r="AP320" s="46">
        <v>105</v>
      </c>
      <c r="AQ320" s="46">
        <v>106</v>
      </c>
      <c r="AR320" s="47">
        <v>107</v>
      </c>
      <c r="AS320" s="80">
        <f>IF(COUNTIF(B$20:B320,B320)=1,1,"-")</f>
        <v>1</v>
      </c>
      <c r="AT320" s="80" t="str">
        <f>IF(COUNTIF(J$20:J320,J320)=1,1,"-")</f>
        <v>-</v>
      </c>
      <c r="AU320" s="80" t="str">
        <f>IF(COUNTIF(K$20:K320,K320)=1,1,"-")</f>
        <v>-</v>
      </c>
      <c r="AV320" s="80" t="str">
        <f>IF(COUNTIF(I$20:I320,I320)=1,1,"-")</f>
        <v>-</v>
      </c>
      <c r="AW320" s="48" t="s">
        <v>241</v>
      </c>
      <c r="AZ320"/>
      <c r="BA320"/>
      <c r="BB320"/>
      <c r="BC320"/>
      <c r="BD320"/>
    </row>
    <row r="321" spans="1:56" ht="15.75" customHeight="1" x14ac:dyDescent="0.2">
      <c r="A321" s="93" t="s">
        <v>1798</v>
      </c>
      <c r="B321" s="95" t="s">
        <v>2172</v>
      </c>
      <c r="C321" s="94" t="s">
        <v>2173</v>
      </c>
      <c r="D321" s="94" t="s">
        <v>86</v>
      </c>
      <c r="E321" s="94" t="s">
        <v>86</v>
      </c>
      <c r="F321" s="94" t="s">
        <v>395</v>
      </c>
      <c r="G321" s="96" t="s">
        <v>1101</v>
      </c>
      <c r="H321" s="96" t="s">
        <v>1102</v>
      </c>
      <c r="I321" s="96" t="s">
        <v>86</v>
      </c>
      <c r="J321" s="96" t="s">
        <v>86</v>
      </c>
      <c r="K321" s="96" t="s">
        <v>395</v>
      </c>
      <c r="L321" s="65">
        <f>HLOOKUP(L$20,$S$18:$AW321,ROW($S321)-ROW($S$18)+1,FALSE)</f>
        <v>869</v>
      </c>
      <c r="M321" s="65">
        <f>HLOOKUP(M$20,$S$18:$AW321,ROW($S321)-ROW($S$18)+1,FALSE)</f>
        <v>1005</v>
      </c>
      <c r="N321" s="66">
        <f t="shared" si="9"/>
        <v>0.15650172612197921</v>
      </c>
      <c r="O321" s="31">
        <f>IF(ISERROR(SUMIF($B$21:$B$672,$B321,$M$21:$M$672)/SUMIF($B$21:$B$672,$B321,$L$21:$L$672)-1),"-",SUMIF($B$21:$B$672,$B321,$M$21:$M$672)/SUMIF($B$21:$B$672,$B321,$L$21:$L$672)-1)</f>
        <v>0.14064976228209192</v>
      </c>
      <c r="P321" s="31">
        <f>IF(ISERROR(SUMIF($J$21:$J$672,$J321,$M$21:$M$672)/SUMIF($J$21:$J$672,$J321,$L$21:$L$672)-1),"-",SUMIF($J$21:$J$672,$J321,$M$21:$M$672)/SUMIF($J$21:$J$672,$J321,$L$21:$L$672)-1)</f>
        <v>9.1339071101806724E-2</v>
      </c>
      <c r="Q321" s="31">
        <f>IF(ISERROR(SUMIF($K$21:$K$672,$K321,$M$21:$M$672)/SUMIF($K$21:$K$672,$K321,$L$21:$L$672)-1),"-",SUMIF($K$21:$K$672,$K321,$M$21:$M$672)/SUMIF($K$21:$K$672,$K321,$L$21:$L$672)-1)</f>
        <v>-1.9312825455785054E-2</v>
      </c>
      <c r="R321" s="31">
        <f>IF(ISERROR(SUMIF($I$21:$I$672,$I321,$M$21:$M$672)/SUMIF($I$21:$I$672,$I321,$L$21:$L$672)-1),"-",SUMIF($I$21:$I$672,$I321,$M$21:$M$672)/SUMIF($I$21:$I$672,$I321,$L$21:$L$672)-1)</f>
        <v>9.2878722485973286E-2</v>
      </c>
      <c r="S321" s="46">
        <v>681</v>
      </c>
      <c r="T321" s="46">
        <v>747</v>
      </c>
      <c r="U321" s="46">
        <v>793</v>
      </c>
      <c r="V321" s="46">
        <v>800</v>
      </c>
      <c r="W321" s="46">
        <v>809</v>
      </c>
      <c r="X321" s="46">
        <v>869</v>
      </c>
      <c r="Y321" s="46">
        <v>904</v>
      </c>
      <c r="Z321" s="46">
        <v>904</v>
      </c>
      <c r="AA321" s="46">
        <v>935</v>
      </c>
      <c r="AB321" s="46">
        <v>985</v>
      </c>
      <c r="AC321" s="46">
        <v>1005</v>
      </c>
      <c r="AD321" s="46">
        <v>992</v>
      </c>
      <c r="AE321" s="46">
        <v>967</v>
      </c>
      <c r="AF321" s="46">
        <v>947</v>
      </c>
      <c r="AG321" s="46">
        <v>972</v>
      </c>
      <c r="AH321" s="46">
        <v>978</v>
      </c>
      <c r="AI321" s="46">
        <v>959</v>
      </c>
      <c r="AJ321" s="46">
        <v>945</v>
      </c>
      <c r="AK321" s="46">
        <v>945</v>
      </c>
      <c r="AL321" s="46">
        <v>951</v>
      </c>
      <c r="AM321" s="46">
        <v>954</v>
      </c>
      <c r="AN321" s="46">
        <v>945</v>
      </c>
      <c r="AO321" s="46">
        <v>967</v>
      </c>
      <c r="AP321" s="46">
        <v>989</v>
      </c>
      <c r="AQ321" s="46">
        <v>1000</v>
      </c>
      <c r="AR321" s="47">
        <v>1010</v>
      </c>
      <c r="AS321" s="80">
        <f>IF(COUNTIF(B$20:B321,B321)=1,1,"-")</f>
        <v>1</v>
      </c>
      <c r="AT321" s="80" t="str">
        <f>IF(COUNTIF(J$20:J321,J321)=1,1,"-")</f>
        <v>-</v>
      </c>
      <c r="AU321" s="80" t="str">
        <f>IF(COUNTIF(K$20:K321,K321)=1,1,"-")</f>
        <v>-</v>
      </c>
      <c r="AV321" s="80" t="str">
        <f>IF(COUNTIF(I$20:I321,I321)=1,1,"-")</f>
        <v>-</v>
      </c>
      <c r="AW321" s="48" t="s">
        <v>241</v>
      </c>
      <c r="AZ321"/>
      <c r="BA321"/>
      <c r="BB321"/>
      <c r="BC321"/>
      <c r="BD321"/>
    </row>
    <row r="322" spans="1:56" ht="15.75" customHeight="1" x14ac:dyDescent="0.2">
      <c r="A322" s="93" t="s">
        <v>1798</v>
      </c>
      <c r="B322" s="95" t="s">
        <v>433</v>
      </c>
      <c r="C322" s="94" t="s">
        <v>195</v>
      </c>
      <c r="D322" s="94" t="s">
        <v>39</v>
      </c>
      <c r="E322" s="94" t="s">
        <v>39</v>
      </c>
      <c r="F322" s="94" t="s">
        <v>384</v>
      </c>
      <c r="G322" s="96" t="s">
        <v>1103</v>
      </c>
      <c r="H322" s="96" t="s">
        <v>1104</v>
      </c>
      <c r="I322" s="96" t="s">
        <v>39</v>
      </c>
      <c r="J322" s="96" t="s">
        <v>39</v>
      </c>
      <c r="K322" s="96" t="s">
        <v>384</v>
      </c>
      <c r="L322" s="65">
        <f>HLOOKUP(L$20,$S$18:$AW322,ROW($S322)-ROW($S$18)+1,FALSE)</f>
        <v>4256</v>
      </c>
      <c r="M322" s="65">
        <f>HLOOKUP(M$20,$S$18:$AW322,ROW($S322)-ROW($S$18)+1,FALSE)</f>
        <v>4697</v>
      </c>
      <c r="N322" s="66">
        <f t="shared" si="9"/>
        <v>0.10361842105263164</v>
      </c>
      <c r="O322" s="31">
        <f>IF(ISERROR(SUMIF($B$21:$B$672,$B322,$M$21:$M$672)/SUMIF($B$21:$B$672,$B322,$L$21:$L$672)-1),"-",SUMIF($B$21:$B$672,$B322,$M$21:$M$672)/SUMIF($B$21:$B$672,$B322,$L$21:$L$672)-1)</f>
        <v>2.6503090466379442E-2</v>
      </c>
      <c r="P322" s="31">
        <f>IF(ISERROR(SUMIF($J$21:$J$672,$J322,$M$21:$M$672)/SUMIF($J$21:$J$672,$J322,$L$21:$L$672)-1),"-",SUMIF($J$21:$J$672,$J322,$M$21:$M$672)/SUMIF($J$21:$J$672,$J322,$L$21:$L$672)-1)</f>
        <v>1.3258691809074907E-3</v>
      </c>
      <c r="Q322" s="31">
        <f>IF(ISERROR(SUMIF($K$21:$K$672,$K322,$M$21:$M$672)/SUMIF($K$21:$K$672,$K322,$L$21:$L$672)-1),"-",SUMIF($K$21:$K$672,$K322,$M$21:$M$672)/SUMIF($K$21:$K$672,$K322,$L$21:$L$672)-1)</f>
        <v>-2.2365450582957913E-2</v>
      </c>
      <c r="R322" s="31">
        <f>IF(ISERROR(SUMIF($I$21:$I$672,$I322,$M$21:$M$672)/SUMIF($I$21:$I$672,$I322,$L$21:$L$672)-1),"-",SUMIF($I$21:$I$672,$I322,$M$21:$M$672)/SUMIF($I$21:$I$672,$I322,$L$21:$L$672)-1)</f>
        <v>9.9792929670883268E-5</v>
      </c>
      <c r="S322" s="46">
        <v>2847</v>
      </c>
      <c r="T322" s="46">
        <v>3185</v>
      </c>
      <c r="U322" s="46">
        <v>3532</v>
      </c>
      <c r="V322" s="46">
        <v>3723</v>
      </c>
      <c r="W322" s="46">
        <v>4023</v>
      </c>
      <c r="X322" s="46">
        <v>4256</v>
      </c>
      <c r="Y322" s="46">
        <v>4422</v>
      </c>
      <c r="Z322" s="46">
        <v>4515</v>
      </c>
      <c r="AA322" s="46">
        <v>4583</v>
      </c>
      <c r="AB322" s="46">
        <v>4635</v>
      </c>
      <c r="AC322" s="46">
        <v>4697</v>
      </c>
      <c r="AD322" s="46">
        <v>4753</v>
      </c>
      <c r="AE322" s="46">
        <v>4857</v>
      </c>
      <c r="AF322" s="46">
        <v>4906</v>
      </c>
      <c r="AG322" s="46">
        <v>4937</v>
      </c>
      <c r="AH322" s="46">
        <v>4955</v>
      </c>
      <c r="AI322" s="46">
        <v>4970</v>
      </c>
      <c r="AJ322" s="46">
        <v>4983</v>
      </c>
      <c r="AK322" s="46">
        <v>4976</v>
      </c>
      <c r="AL322" s="46">
        <v>4987</v>
      </c>
      <c r="AM322" s="46">
        <v>5011</v>
      </c>
      <c r="AN322" s="46">
        <v>5066</v>
      </c>
      <c r="AO322" s="46">
        <v>5117</v>
      </c>
      <c r="AP322" s="46">
        <v>5190</v>
      </c>
      <c r="AQ322" s="46">
        <v>5247</v>
      </c>
      <c r="AR322" s="47">
        <v>5297</v>
      </c>
      <c r="AS322" s="80" t="str">
        <f>IF(COUNTIF(B$20:B322,B322)=1,1,"-")</f>
        <v>-</v>
      </c>
      <c r="AT322" s="80" t="str">
        <f>IF(COUNTIF(J$20:J322,J322)=1,1,"-")</f>
        <v>-</v>
      </c>
      <c r="AU322" s="80" t="str">
        <f>IF(COUNTIF(K$20:K322,K322)=1,1,"-")</f>
        <v>-</v>
      </c>
      <c r="AV322" s="80" t="str">
        <f>IF(COUNTIF(I$20:I322,I322)=1,1,"-")</f>
        <v>-</v>
      </c>
      <c r="AW322" s="48" t="s">
        <v>241</v>
      </c>
      <c r="AZ322"/>
      <c r="BA322"/>
      <c r="BB322"/>
      <c r="BC322"/>
      <c r="BD322"/>
    </row>
    <row r="323" spans="1:56" ht="15.75" customHeight="1" x14ac:dyDescent="0.2">
      <c r="A323" s="93" t="s">
        <v>1798</v>
      </c>
      <c r="B323" s="95" t="s">
        <v>1907</v>
      </c>
      <c r="C323" s="94" t="s">
        <v>1908</v>
      </c>
      <c r="D323" s="94" t="s">
        <v>22</v>
      </c>
      <c r="E323" s="94" t="s">
        <v>22</v>
      </c>
      <c r="F323" s="94" t="s">
        <v>391</v>
      </c>
      <c r="G323" s="96" t="s">
        <v>1105</v>
      </c>
      <c r="H323" s="96" t="s">
        <v>1106</v>
      </c>
      <c r="I323" s="96" t="s">
        <v>22</v>
      </c>
      <c r="J323" s="96" t="s">
        <v>22</v>
      </c>
      <c r="K323" s="96" t="s">
        <v>391</v>
      </c>
      <c r="L323" s="65">
        <f>HLOOKUP(L$20,$S$18:$AW323,ROW($S323)-ROW($S$18)+1,FALSE)</f>
        <v>208</v>
      </c>
      <c r="M323" s="65">
        <f>HLOOKUP(M$20,$S$18:$AW323,ROW($S323)-ROW($S$18)+1,FALSE)</f>
        <v>191</v>
      </c>
      <c r="N323" s="66">
        <f t="shared" si="9"/>
        <v>-8.1730769230769273E-2</v>
      </c>
      <c r="O323" s="31">
        <f>IF(ISERROR(SUMIF($B$21:$B$672,$B323,$M$21:$M$672)/SUMIF($B$21:$B$672,$B323,$L$21:$L$672)-1),"-",SUMIF($B$21:$B$672,$B323,$M$21:$M$672)/SUMIF($B$21:$B$672,$B323,$L$21:$L$672)-1)</f>
        <v>-2.0822331195775146E-2</v>
      </c>
      <c r="P323" s="31">
        <f>IF(ISERROR(SUMIF($J$21:$J$672,$J323,$M$21:$M$672)/SUMIF($J$21:$J$672,$J323,$L$21:$L$672)-1),"-",SUMIF($J$21:$J$672,$J323,$M$21:$M$672)/SUMIF($J$21:$J$672,$J323,$L$21:$L$672)-1)</f>
        <v>-8.425017345623953E-3</v>
      </c>
      <c r="Q323" s="31">
        <f>IF(ISERROR(SUMIF($K$21:$K$672,$K323,$M$21:$M$672)/SUMIF($K$21:$K$672,$K323,$L$21:$L$672)-1),"-",SUMIF($K$21:$K$672,$K323,$M$21:$M$672)/SUMIF($K$21:$K$672,$K323,$L$21:$L$672)-1)</f>
        <v>-3.0916047319583084E-2</v>
      </c>
      <c r="R323" s="31">
        <f>IF(ISERROR(SUMIF($I$21:$I$672,$I323,$M$21:$M$672)/SUMIF($I$21:$I$672,$I323,$L$21:$L$672)-1),"-",SUMIF($I$21:$I$672,$I323,$M$21:$M$672)/SUMIF($I$21:$I$672,$I323,$L$21:$L$672)-1)</f>
        <v>-8.425017345623953E-3</v>
      </c>
      <c r="S323" s="46">
        <v>143</v>
      </c>
      <c r="T323" s="46">
        <v>156</v>
      </c>
      <c r="U323" s="46">
        <v>183</v>
      </c>
      <c r="V323" s="46">
        <v>194</v>
      </c>
      <c r="W323" s="46">
        <v>199</v>
      </c>
      <c r="X323" s="46">
        <v>208</v>
      </c>
      <c r="Y323" s="46">
        <v>208</v>
      </c>
      <c r="Z323" s="46">
        <v>207</v>
      </c>
      <c r="AA323" s="46">
        <v>202</v>
      </c>
      <c r="AB323" s="46">
        <v>195</v>
      </c>
      <c r="AC323" s="46">
        <v>191</v>
      </c>
      <c r="AD323" s="46">
        <v>187</v>
      </c>
      <c r="AE323" s="46">
        <v>186</v>
      </c>
      <c r="AF323" s="46">
        <v>184</v>
      </c>
      <c r="AG323" s="46">
        <v>183</v>
      </c>
      <c r="AH323" s="46">
        <v>180</v>
      </c>
      <c r="AI323" s="46">
        <v>177</v>
      </c>
      <c r="AJ323" s="46">
        <v>175</v>
      </c>
      <c r="AK323" s="46">
        <v>172</v>
      </c>
      <c r="AL323" s="46">
        <v>172</v>
      </c>
      <c r="AM323" s="46">
        <v>171</v>
      </c>
      <c r="AN323" s="46">
        <v>171</v>
      </c>
      <c r="AO323" s="46">
        <v>173</v>
      </c>
      <c r="AP323" s="46">
        <v>175</v>
      </c>
      <c r="AQ323" s="46">
        <v>177</v>
      </c>
      <c r="AR323" s="47">
        <v>179</v>
      </c>
      <c r="AS323" s="80" t="str">
        <f>IF(COUNTIF(B$20:B323,B323)=1,1,"-")</f>
        <v>-</v>
      </c>
      <c r="AT323" s="80" t="str">
        <f>IF(COUNTIF(J$20:J323,J323)=1,1,"-")</f>
        <v>-</v>
      </c>
      <c r="AU323" s="80" t="str">
        <f>IF(COUNTIF(K$20:K323,K323)=1,1,"-")</f>
        <v>-</v>
      </c>
      <c r="AV323" s="80" t="str">
        <f>IF(COUNTIF(I$20:I323,I323)=1,1,"-")</f>
        <v>-</v>
      </c>
      <c r="AW323" s="48" t="s">
        <v>241</v>
      </c>
      <c r="AZ323"/>
      <c r="BA323"/>
      <c r="BB323"/>
      <c r="BC323"/>
      <c r="BD323"/>
    </row>
    <row r="324" spans="1:56" ht="15.75" customHeight="1" x14ac:dyDescent="0.2">
      <c r="A324" s="93" t="s">
        <v>1798</v>
      </c>
      <c r="B324" s="95" t="s">
        <v>1964</v>
      </c>
      <c r="C324" s="94" t="s">
        <v>1965</v>
      </c>
      <c r="D324" s="94" t="s">
        <v>47</v>
      </c>
      <c r="E324" s="94" t="s">
        <v>47</v>
      </c>
      <c r="F324" s="94" t="s">
        <v>389</v>
      </c>
      <c r="G324" s="96" t="s">
        <v>1107</v>
      </c>
      <c r="H324" s="96" t="s">
        <v>1108</v>
      </c>
      <c r="I324" s="96" t="s">
        <v>64</v>
      </c>
      <c r="J324" s="96" t="s">
        <v>64</v>
      </c>
      <c r="K324" s="96" t="s">
        <v>389</v>
      </c>
      <c r="L324" s="65">
        <f>HLOOKUP(L$20,$S$18:$AW324,ROW($S324)-ROW($S$18)+1,FALSE)</f>
        <v>326</v>
      </c>
      <c r="M324" s="65">
        <f>HLOOKUP(M$20,$S$18:$AW324,ROW($S324)-ROW($S$18)+1,FALSE)</f>
        <v>275</v>
      </c>
      <c r="N324" s="66">
        <f t="shared" si="9"/>
        <v>-0.15644171779141103</v>
      </c>
      <c r="O324" s="31">
        <f>IF(ISERROR(SUMIF($B$21:$B$672,$B324,$M$21:$M$672)/SUMIF($B$21:$B$672,$B324,$L$21:$L$672)-1),"-",SUMIF($B$21:$B$672,$B324,$M$21:$M$672)/SUMIF($B$21:$B$672,$B324,$L$21:$L$672)-1)</f>
        <v>-5.9081562714187852E-2</v>
      </c>
      <c r="P324" s="31">
        <f>IF(ISERROR(SUMIF($J$21:$J$672,$J324,$M$21:$M$672)/SUMIF($J$21:$J$672,$J324,$L$21:$L$672)-1),"-",SUMIF($J$21:$J$672,$J324,$M$21:$M$672)/SUMIF($J$21:$J$672,$J324,$L$21:$L$672)-1)</f>
        <v>-5.3069192393897735E-2</v>
      </c>
      <c r="Q324" s="31">
        <f>IF(ISERROR(SUMIF($K$21:$K$672,$K324,$M$21:$M$672)/SUMIF($K$21:$K$672,$K324,$L$21:$L$672)-1),"-",SUMIF($K$21:$K$672,$K324,$M$21:$M$672)/SUMIF($K$21:$K$672,$K324,$L$21:$L$672)-1)</f>
        <v>-7.8231982896267982E-2</v>
      </c>
      <c r="R324" s="31">
        <f>IF(ISERROR(SUMIF($I$21:$I$672,$I324,$M$21:$M$672)/SUMIF($I$21:$I$672,$I324,$L$21:$L$672)-1),"-",SUMIF($I$21:$I$672,$I324,$M$21:$M$672)/SUMIF($I$21:$I$672,$I324,$L$21:$L$672)-1)</f>
        <v>-5.3069192393897735E-2</v>
      </c>
      <c r="S324" s="46">
        <v>297</v>
      </c>
      <c r="T324" s="46">
        <v>310</v>
      </c>
      <c r="U324" s="46">
        <v>327</v>
      </c>
      <c r="V324" s="46">
        <v>318</v>
      </c>
      <c r="W324" s="46">
        <v>315</v>
      </c>
      <c r="X324" s="46">
        <v>326</v>
      </c>
      <c r="Y324" s="46">
        <v>321</v>
      </c>
      <c r="Z324" s="46">
        <v>309</v>
      </c>
      <c r="AA324" s="46">
        <v>299</v>
      </c>
      <c r="AB324" s="46">
        <v>288</v>
      </c>
      <c r="AC324" s="46">
        <v>275</v>
      </c>
      <c r="AD324" s="46">
        <v>264</v>
      </c>
      <c r="AE324" s="46">
        <v>257</v>
      </c>
      <c r="AF324" s="46">
        <v>254</v>
      </c>
      <c r="AG324" s="46">
        <v>250</v>
      </c>
      <c r="AH324" s="46">
        <v>247</v>
      </c>
      <c r="AI324" s="46">
        <v>244</v>
      </c>
      <c r="AJ324" s="46">
        <v>241</v>
      </c>
      <c r="AK324" s="46">
        <v>238</v>
      </c>
      <c r="AL324" s="46">
        <v>239</v>
      </c>
      <c r="AM324" s="46">
        <v>240</v>
      </c>
      <c r="AN324" s="46">
        <v>243</v>
      </c>
      <c r="AO324" s="46">
        <v>246</v>
      </c>
      <c r="AP324" s="46">
        <v>250</v>
      </c>
      <c r="AQ324" s="46">
        <v>253</v>
      </c>
      <c r="AR324" s="47">
        <v>256</v>
      </c>
      <c r="AS324" s="80" t="str">
        <f>IF(COUNTIF(B$20:B324,B324)=1,1,"-")</f>
        <v>-</v>
      </c>
      <c r="AT324" s="80" t="str">
        <f>IF(COUNTIF(J$20:J324,J324)=1,1,"-")</f>
        <v>-</v>
      </c>
      <c r="AU324" s="80" t="str">
        <f>IF(COUNTIF(K$20:K324,K324)=1,1,"-")</f>
        <v>-</v>
      </c>
      <c r="AV324" s="80" t="str">
        <f>IF(COUNTIF(I$20:I324,I324)=1,1,"-")</f>
        <v>-</v>
      </c>
      <c r="AW324" s="48" t="s">
        <v>241</v>
      </c>
      <c r="AZ324"/>
      <c r="BA324"/>
      <c r="BB324"/>
      <c r="BC324"/>
      <c r="BD324"/>
    </row>
    <row r="325" spans="1:56" ht="15.75" customHeight="1" x14ac:dyDescent="0.2">
      <c r="A325" s="93" t="s">
        <v>1798</v>
      </c>
      <c r="B325" s="95" t="s">
        <v>2174</v>
      </c>
      <c r="C325" s="94" t="s">
        <v>2175</v>
      </c>
      <c r="D325" s="94" t="s">
        <v>295</v>
      </c>
      <c r="E325" s="94" t="s">
        <v>277</v>
      </c>
      <c r="F325" s="94" t="s">
        <v>384</v>
      </c>
      <c r="G325" s="96" t="s">
        <v>1109</v>
      </c>
      <c r="H325" s="96" t="s">
        <v>1110</v>
      </c>
      <c r="I325" s="96" t="s">
        <v>295</v>
      </c>
      <c r="J325" s="96" t="s">
        <v>277</v>
      </c>
      <c r="K325" s="96" t="s">
        <v>384</v>
      </c>
      <c r="L325" s="65">
        <f>HLOOKUP(L$20,$S$18:$AW325,ROW($S325)-ROW($S$18)+1,FALSE)</f>
        <v>1501</v>
      </c>
      <c r="M325" s="65">
        <f>HLOOKUP(M$20,$S$18:$AW325,ROW($S325)-ROW($S$18)+1,FALSE)</f>
        <v>1321</v>
      </c>
      <c r="N325" s="66">
        <f t="shared" si="9"/>
        <v>-0.11992005329780142</v>
      </c>
      <c r="O325" s="31">
        <f>IF(ISERROR(SUMIF($B$21:$B$672,$B325,$M$21:$M$672)/SUMIF($B$21:$B$672,$B325,$L$21:$L$672)-1),"-",SUMIF($B$21:$B$672,$B325,$M$21:$M$672)/SUMIF($B$21:$B$672,$B325,$L$21:$L$672)-1)</f>
        <v>-0.11992005329780142</v>
      </c>
      <c r="P325" s="31">
        <f>IF(ISERROR(SUMIF($J$21:$J$672,$J325,$M$21:$M$672)/SUMIF($J$21:$J$672,$J325,$L$21:$L$672)-1),"-",SUMIF($J$21:$J$672,$J325,$M$21:$M$672)/SUMIF($J$21:$J$672,$J325,$L$21:$L$672)-1)</f>
        <v>-9.7513597513597561E-2</v>
      </c>
      <c r="Q325" s="31">
        <f>IF(ISERROR(SUMIF($K$21:$K$672,$K325,$M$21:$M$672)/SUMIF($K$21:$K$672,$K325,$L$21:$L$672)-1),"-",SUMIF($K$21:$K$672,$K325,$M$21:$M$672)/SUMIF($K$21:$K$672,$K325,$L$21:$L$672)-1)</f>
        <v>-2.2365450582957913E-2</v>
      </c>
      <c r="R325" s="31">
        <f>IF(ISERROR(SUMIF($I$21:$I$672,$I325,$M$21:$M$672)/SUMIF($I$21:$I$672,$I325,$L$21:$L$672)-1),"-",SUMIF($I$21:$I$672,$I325,$M$21:$M$672)/SUMIF($I$21:$I$672,$I325,$L$21:$L$672)-1)</f>
        <v>-9.7513597513597561E-2</v>
      </c>
      <c r="S325" s="46">
        <v>1145</v>
      </c>
      <c r="T325" s="46">
        <v>1236</v>
      </c>
      <c r="U325" s="46">
        <v>1313</v>
      </c>
      <c r="V325" s="46">
        <v>1411</v>
      </c>
      <c r="W325" s="46">
        <v>1493</v>
      </c>
      <c r="X325" s="46">
        <v>1501</v>
      </c>
      <c r="Y325" s="46">
        <v>1499</v>
      </c>
      <c r="Z325" s="46">
        <v>1462</v>
      </c>
      <c r="AA325" s="46">
        <v>1414</v>
      </c>
      <c r="AB325" s="46">
        <v>1358</v>
      </c>
      <c r="AC325" s="46">
        <v>1321</v>
      </c>
      <c r="AD325" s="46">
        <v>1299</v>
      </c>
      <c r="AE325" s="46">
        <v>1287</v>
      </c>
      <c r="AF325" s="46">
        <v>1258</v>
      </c>
      <c r="AG325" s="46">
        <v>1234</v>
      </c>
      <c r="AH325" s="46">
        <v>1207</v>
      </c>
      <c r="AI325" s="46">
        <v>1182</v>
      </c>
      <c r="AJ325" s="46">
        <v>1159</v>
      </c>
      <c r="AK325" s="46">
        <v>1136</v>
      </c>
      <c r="AL325" s="46">
        <v>1126</v>
      </c>
      <c r="AM325" s="46">
        <v>1138</v>
      </c>
      <c r="AN325" s="46">
        <v>1154</v>
      </c>
      <c r="AO325" s="46">
        <v>1166</v>
      </c>
      <c r="AP325" s="46">
        <v>1187</v>
      </c>
      <c r="AQ325" s="46">
        <v>1209</v>
      </c>
      <c r="AR325" s="47">
        <v>1237</v>
      </c>
      <c r="AS325" s="80">
        <f>IF(COUNTIF(B$20:B325,B325)=1,1,"-")</f>
        <v>1</v>
      </c>
      <c r="AT325" s="80" t="str">
        <f>IF(COUNTIF(J$20:J325,J325)=1,1,"-")</f>
        <v>-</v>
      </c>
      <c r="AU325" s="80" t="str">
        <f>IF(COUNTIF(K$20:K325,K325)=1,1,"-")</f>
        <v>-</v>
      </c>
      <c r="AV325" s="80" t="str">
        <f>IF(COUNTIF(I$20:I325,I325)=1,1,"-")</f>
        <v>-</v>
      </c>
      <c r="AW325" s="48" t="s">
        <v>241</v>
      </c>
      <c r="AZ325"/>
      <c r="BA325"/>
      <c r="BB325"/>
      <c r="BC325"/>
      <c r="BD325"/>
    </row>
    <row r="326" spans="1:56" ht="15.75" customHeight="1" x14ac:dyDescent="0.2">
      <c r="A326" s="93" t="s">
        <v>1798</v>
      </c>
      <c r="B326" s="95" t="s">
        <v>2176</v>
      </c>
      <c r="C326" s="94" t="s">
        <v>2177</v>
      </c>
      <c r="D326" s="94" t="s">
        <v>315</v>
      </c>
      <c r="E326" s="94" t="s">
        <v>237</v>
      </c>
      <c r="F326" s="94" t="s">
        <v>384</v>
      </c>
      <c r="G326" s="96" t="s">
        <v>1111</v>
      </c>
      <c r="H326" s="96" t="s">
        <v>1112</v>
      </c>
      <c r="I326" s="96" t="s">
        <v>315</v>
      </c>
      <c r="J326" s="96" t="s">
        <v>237</v>
      </c>
      <c r="K326" s="96" t="s">
        <v>384</v>
      </c>
      <c r="L326" s="65">
        <f>HLOOKUP(L$20,$S$18:$AW326,ROW($S326)-ROW($S$18)+1,FALSE)</f>
        <v>1081</v>
      </c>
      <c r="M326" s="65">
        <f>HLOOKUP(M$20,$S$18:$AW326,ROW($S326)-ROW($S$18)+1,FALSE)</f>
        <v>1060</v>
      </c>
      <c r="N326" s="66">
        <f t="shared" si="9"/>
        <v>-1.942645698427381E-2</v>
      </c>
      <c r="O326" s="31">
        <f>IF(ISERROR(SUMIF($B$21:$B$672,$B326,$M$21:$M$672)/SUMIF($B$21:$B$672,$B326,$L$21:$L$672)-1),"-",SUMIF($B$21:$B$672,$B326,$M$21:$M$672)/SUMIF($B$21:$B$672,$B326,$L$21:$L$672)-1)</f>
        <v>-1.942645698427381E-2</v>
      </c>
      <c r="P326" s="31">
        <f>IF(ISERROR(SUMIF($J$21:$J$672,$J326,$M$21:$M$672)/SUMIF($J$21:$J$672,$J326,$L$21:$L$672)-1),"-",SUMIF($J$21:$J$672,$J326,$M$21:$M$672)/SUMIF($J$21:$J$672,$J326,$L$21:$L$672)-1)</f>
        <v>-5.3333333333333344E-2</v>
      </c>
      <c r="Q326" s="31">
        <f>IF(ISERROR(SUMIF($K$21:$K$672,$K326,$M$21:$M$672)/SUMIF($K$21:$K$672,$K326,$L$21:$L$672)-1),"-",SUMIF($K$21:$K$672,$K326,$M$21:$M$672)/SUMIF($K$21:$K$672,$K326,$L$21:$L$672)-1)</f>
        <v>-2.2365450582957913E-2</v>
      </c>
      <c r="R326" s="31">
        <f>IF(ISERROR(SUMIF($I$21:$I$672,$I326,$M$21:$M$672)/SUMIF($I$21:$I$672,$I326,$L$21:$L$672)-1),"-",SUMIF($I$21:$I$672,$I326,$M$21:$M$672)/SUMIF($I$21:$I$672,$I326,$L$21:$L$672)-1)</f>
        <v>-5.3333333333333344E-2</v>
      </c>
      <c r="S326" s="46">
        <v>1037</v>
      </c>
      <c r="T326" s="46">
        <v>1040</v>
      </c>
      <c r="U326" s="46">
        <v>1024</v>
      </c>
      <c r="V326" s="46">
        <v>1012</v>
      </c>
      <c r="W326" s="46">
        <v>1047</v>
      </c>
      <c r="X326" s="46">
        <v>1081</v>
      </c>
      <c r="Y326" s="46">
        <v>1110</v>
      </c>
      <c r="Z326" s="46">
        <v>1136</v>
      </c>
      <c r="AA326" s="46">
        <v>1128</v>
      </c>
      <c r="AB326" s="46">
        <v>1093</v>
      </c>
      <c r="AC326" s="46">
        <v>1060</v>
      </c>
      <c r="AD326" s="46">
        <v>1029</v>
      </c>
      <c r="AE326" s="46">
        <v>1000</v>
      </c>
      <c r="AF326" s="46">
        <v>986</v>
      </c>
      <c r="AG326" s="46">
        <v>962</v>
      </c>
      <c r="AH326" s="46">
        <v>942</v>
      </c>
      <c r="AI326" s="46">
        <v>933</v>
      </c>
      <c r="AJ326" s="46">
        <v>919</v>
      </c>
      <c r="AK326" s="46">
        <v>904</v>
      </c>
      <c r="AL326" s="46">
        <v>900</v>
      </c>
      <c r="AM326" s="46">
        <v>898</v>
      </c>
      <c r="AN326" s="46">
        <v>900</v>
      </c>
      <c r="AO326" s="46">
        <v>894</v>
      </c>
      <c r="AP326" s="46">
        <v>899</v>
      </c>
      <c r="AQ326" s="46">
        <v>903</v>
      </c>
      <c r="AR326" s="47">
        <v>906</v>
      </c>
      <c r="AS326" s="80">
        <f>IF(COUNTIF(B$20:B326,B326)=1,1,"-")</f>
        <v>1</v>
      </c>
      <c r="AT326" s="80" t="str">
        <f>IF(COUNTIF(J$20:J326,J326)=1,1,"-")</f>
        <v>-</v>
      </c>
      <c r="AU326" s="80" t="str">
        <f>IF(COUNTIF(K$20:K326,K326)=1,1,"-")</f>
        <v>-</v>
      </c>
      <c r="AV326" s="80" t="str">
        <f>IF(COUNTIF(I$20:I326,I326)=1,1,"-")</f>
        <v>-</v>
      </c>
      <c r="AW326" s="48" t="s">
        <v>241</v>
      </c>
      <c r="AZ326"/>
      <c r="BA326"/>
      <c r="BB326"/>
      <c r="BC326"/>
      <c r="BD326"/>
    </row>
    <row r="327" spans="1:56" ht="15.75" customHeight="1" x14ac:dyDescent="0.2">
      <c r="A327" s="93" t="s">
        <v>1798</v>
      </c>
      <c r="B327" s="95" t="s">
        <v>433</v>
      </c>
      <c r="C327" s="94" t="s">
        <v>195</v>
      </c>
      <c r="D327" s="94" t="s">
        <v>39</v>
      </c>
      <c r="E327" s="94" t="s">
        <v>39</v>
      </c>
      <c r="F327" s="94" t="s">
        <v>384</v>
      </c>
      <c r="G327" s="96" t="s">
        <v>1113</v>
      </c>
      <c r="H327" s="96" t="s">
        <v>1114</v>
      </c>
      <c r="I327" s="96" t="s">
        <v>39</v>
      </c>
      <c r="J327" s="96" t="s">
        <v>39</v>
      </c>
      <c r="K327" s="96" t="s">
        <v>384</v>
      </c>
      <c r="L327" s="65">
        <f>HLOOKUP(L$20,$S$18:$AW327,ROW($S327)-ROW($S$18)+1,FALSE)</f>
        <v>1174</v>
      </c>
      <c r="M327" s="65">
        <f>HLOOKUP(M$20,$S$18:$AW327,ROW($S327)-ROW($S$18)+1,FALSE)</f>
        <v>1173</v>
      </c>
      <c r="N327" s="66">
        <f t="shared" si="9"/>
        <v>-8.5178875638836082E-4</v>
      </c>
      <c r="O327" s="31">
        <f>IF(ISERROR(SUMIF($B$21:$B$672,$B327,$M$21:$M$672)/SUMIF($B$21:$B$672,$B327,$L$21:$L$672)-1),"-",SUMIF($B$21:$B$672,$B327,$M$21:$M$672)/SUMIF($B$21:$B$672,$B327,$L$21:$L$672)-1)</f>
        <v>2.6503090466379442E-2</v>
      </c>
      <c r="P327" s="31">
        <f>IF(ISERROR(SUMIF($J$21:$J$672,$J327,$M$21:$M$672)/SUMIF($J$21:$J$672,$J327,$L$21:$L$672)-1),"-",SUMIF($J$21:$J$672,$J327,$M$21:$M$672)/SUMIF($J$21:$J$672,$J327,$L$21:$L$672)-1)</f>
        <v>1.3258691809074907E-3</v>
      </c>
      <c r="Q327" s="31">
        <f>IF(ISERROR(SUMIF($K$21:$K$672,$K327,$M$21:$M$672)/SUMIF($K$21:$K$672,$K327,$L$21:$L$672)-1),"-",SUMIF($K$21:$K$672,$K327,$M$21:$M$672)/SUMIF($K$21:$K$672,$K327,$L$21:$L$672)-1)</f>
        <v>-2.2365450582957913E-2</v>
      </c>
      <c r="R327" s="31">
        <f>IF(ISERROR(SUMIF($I$21:$I$672,$I327,$M$21:$M$672)/SUMIF($I$21:$I$672,$I327,$L$21:$L$672)-1),"-",SUMIF($I$21:$I$672,$I327,$M$21:$M$672)/SUMIF($I$21:$I$672,$I327,$L$21:$L$672)-1)</f>
        <v>9.9792929670883268E-5</v>
      </c>
      <c r="S327" s="46">
        <v>1110</v>
      </c>
      <c r="T327" s="46">
        <v>1112</v>
      </c>
      <c r="U327" s="46">
        <v>1153</v>
      </c>
      <c r="V327" s="46">
        <v>1174</v>
      </c>
      <c r="W327" s="46">
        <v>1189</v>
      </c>
      <c r="X327" s="46">
        <v>1174</v>
      </c>
      <c r="Y327" s="46">
        <v>1182</v>
      </c>
      <c r="Z327" s="46">
        <v>1182</v>
      </c>
      <c r="AA327" s="46">
        <v>1157</v>
      </c>
      <c r="AB327" s="46">
        <v>1156</v>
      </c>
      <c r="AC327" s="46">
        <v>1173</v>
      </c>
      <c r="AD327" s="46">
        <v>1173</v>
      </c>
      <c r="AE327" s="46">
        <v>1185</v>
      </c>
      <c r="AF327" s="46">
        <v>1199</v>
      </c>
      <c r="AG327" s="46">
        <v>1194</v>
      </c>
      <c r="AH327" s="46">
        <v>1192</v>
      </c>
      <c r="AI327" s="46">
        <v>1193</v>
      </c>
      <c r="AJ327" s="46">
        <v>1197</v>
      </c>
      <c r="AK327" s="46">
        <v>1191</v>
      </c>
      <c r="AL327" s="46">
        <v>1178</v>
      </c>
      <c r="AM327" s="46">
        <v>1177</v>
      </c>
      <c r="AN327" s="46">
        <v>1191</v>
      </c>
      <c r="AO327" s="46">
        <v>1201</v>
      </c>
      <c r="AP327" s="46">
        <v>1205</v>
      </c>
      <c r="AQ327" s="46">
        <v>1213</v>
      </c>
      <c r="AR327" s="47">
        <v>1223</v>
      </c>
      <c r="AS327" s="80" t="str">
        <f>IF(COUNTIF(B$20:B327,B327)=1,1,"-")</f>
        <v>-</v>
      </c>
      <c r="AT327" s="80" t="str">
        <f>IF(COUNTIF(J$20:J327,J327)=1,1,"-")</f>
        <v>-</v>
      </c>
      <c r="AU327" s="80" t="str">
        <f>IF(COUNTIF(K$20:K327,K327)=1,1,"-")</f>
        <v>-</v>
      </c>
      <c r="AV327" s="80" t="str">
        <f>IF(COUNTIF(I$20:I327,I327)=1,1,"-")</f>
        <v>-</v>
      </c>
      <c r="AW327" s="48" t="s">
        <v>241</v>
      </c>
      <c r="AZ327"/>
      <c r="BA327"/>
      <c r="BB327"/>
      <c r="BC327"/>
      <c r="BD327"/>
    </row>
    <row r="328" spans="1:56" ht="15.75" customHeight="1" x14ac:dyDescent="0.2">
      <c r="A328" s="93" t="s">
        <v>1798</v>
      </c>
      <c r="B328" s="95" t="s">
        <v>2178</v>
      </c>
      <c r="C328" s="94" t="s">
        <v>2179</v>
      </c>
      <c r="D328" s="94" t="s">
        <v>370</v>
      </c>
      <c r="E328" s="94" t="s">
        <v>185</v>
      </c>
      <c r="F328" s="94" t="s">
        <v>390</v>
      </c>
      <c r="G328" s="96" t="s">
        <v>1115</v>
      </c>
      <c r="H328" s="96" t="s">
        <v>1116</v>
      </c>
      <c r="I328" s="96" t="s">
        <v>370</v>
      </c>
      <c r="J328" s="96" t="s">
        <v>185</v>
      </c>
      <c r="K328" s="96" t="s">
        <v>390</v>
      </c>
      <c r="L328" s="65">
        <f>HLOOKUP(L$20,$S$18:$AW328,ROW($S328)-ROW($S$18)+1,FALSE)</f>
        <v>1481</v>
      </c>
      <c r="M328" s="65">
        <f>HLOOKUP(M$20,$S$18:$AW328,ROW($S328)-ROW($S$18)+1,FALSE)</f>
        <v>1269</v>
      </c>
      <c r="N328" s="66">
        <f t="shared" si="9"/>
        <v>-0.1431465226198515</v>
      </c>
      <c r="O328" s="31">
        <f>IF(ISERROR(SUMIF($B$21:$B$672,$B328,$M$21:$M$672)/SUMIF($B$21:$B$672,$B328,$L$21:$L$672)-1),"-",SUMIF($B$21:$B$672,$B328,$M$21:$M$672)/SUMIF($B$21:$B$672,$B328,$L$21:$L$672)-1)</f>
        <v>-0.1431465226198515</v>
      </c>
      <c r="P328" s="31">
        <f>IF(ISERROR(SUMIF($J$21:$J$672,$J328,$M$21:$M$672)/SUMIF($J$21:$J$672,$J328,$L$21:$L$672)-1),"-",SUMIF($J$21:$J$672,$J328,$M$21:$M$672)/SUMIF($J$21:$J$672,$J328,$L$21:$L$672)-1)</f>
        <v>-0.1431465226198515</v>
      </c>
      <c r="Q328" s="31">
        <f>IF(ISERROR(SUMIF($K$21:$K$672,$K328,$M$21:$M$672)/SUMIF($K$21:$K$672,$K328,$L$21:$L$672)-1),"-",SUMIF($K$21:$K$672,$K328,$M$21:$M$672)/SUMIF($K$21:$K$672,$K328,$L$21:$L$672)-1)</f>
        <v>-6.9640082528846903E-2</v>
      </c>
      <c r="R328" s="31">
        <f>IF(ISERROR(SUMIF($I$21:$I$672,$I328,$M$21:$M$672)/SUMIF($I$21:$I$672,$I328,$L$21:$L$672)-1),"-",SUMIF($I$21:$I$672,$I328,$M$21:$M$672)/SUMIF($I$21:$I$672,$I328,$L$21:$L$672)-1)</f>
        <v>-0.1431465226198515</v>
      </c>
      <c r="S328" s="46">
        <v>1298</v>
      </c>
      <c r="T328" s="46">
        <v>1403</v>
      </c>
      <c r="U328" s="46">
        <v>1457</v>
      </c>
      <c r="V328" s="46">
        <v>1493</v>
      </c>
      <c r="W328" s="46">
        <v>1478</v>
      </c>
      <c r="X328" s="46">
        <v>1481</v>
      </c>
      <c r="Y328" s="46">
        <v>1434</v>
      </c>
      <c r="Z328" s="46">
        <v>1372</v>
      </c>
      <c r="AA328" s="46">
        <v>1337</v>
      </c>
      <c r="AB328" s="46">
        <v>1309</v>
      </c>
      <c r="AC328" s="46">
        <v>1269</v>
      </c>
      <c r="AD328" s="46">
        <v>1238</v>
      </c>
      <c r="AE328" s="46">
        <v>1211</v>
      </c>
      <c r="AF328" s="46">
        <v>1176</v>
      </c>
      <c r="AG328" s="46">
        <v>1153</v>
      </c>
      <c r="AH328" s="46">
        <v>1145</v>
      </c>
      <c r="AI328" s="46">
        <v>1132</v>
      </c>
      <c r="AJ328" s="46">
        <v>1099</v>
      </c>
      <c r="AK328" s="46">
        <v>1092</v>
      </c>
      <c r="AL328" s="46">
        <v>1066</v>
      </c>
      <c r="AM328" s="46">
        <v>1049</v>
      </c>
      <c r="AN328" s="46">
        <v>1048</v>
      </c>
      <c r="AO328" s="46">
        <v>1042</v>
      </c>
      <c r="AP328" s="46">
        <v>1043</v>
      </c>
      <c r="AQ328" s="46">
        <v>1044</v>
      </c>
      <c r="AR328" s="47">
        <v>1044</v>
      </c>
      <c r="AS328" s="80">
        <f>IF(COUNTIF(B$20:B328,B328)=1,1,"-")</f>
        <v>1</v>
      </c>
      <c r="AT328" s="80">
        <f>IF(COUNTIF(J$20:J328,J328)=1,1,"-")</f>
        <v>1</v>
      </c>
      <c r="AU328" s="80" t="str">
        <f>IF(COUNTIF(K$20:K328,K328)=1,1,"-")</f>
        <v>-</v>
      </c>
      <c r="AV328" s="80">
        <f>IF(COUNTIF(I$20:I328,I328)=1,1,"-")</f>
        <v>1</v>
      </c>
      <c r="AW328" s="48" t="s">
        <v>241</v>
      </c>
      <c r="AZ328"/>
      <c r="BA328"/>
      <c r="BB328"/>
      <c r="BC328"/>
      <c r="BD328"/>
    </row>
    <row r="329" spans="1:56" ht="15.75" customHeight="1" x14ac:dyDescent="0.2">
      <c r="A329" s="93" t="s">
        <v>1798</v>
      </c>
      <c r="B329" s="95" t="s">
        <v>2180</v>
      </c>
      <c r="C329" s="94" t="s">
        <v>2181</v>
      </c>
      <c r="D329" s="94" t="s">
        <v>308</v>
      </c>
      <c r="E329" s="94" t="s">
        <v>383</v>
      </c>
      <c r="F329" s="94" t="s">
        <v>384</v>
      </c>
      <c r="G329" s="96" t="s">
        <v>1117</v>
      </c>
      <c r="H329" s="96" t="s">
        <v>1118</v>
      </c>
      <c r="I329" s="96" t="s">
        <v>99</v>
      </c>
      <c r="J329" s="96" t="s">
        <v>99</v>
      </c>
      <c r="K329" s="96" t="s">
        <v>384</v>
      </c>
      <c r="L329" s="65">
        <f>HLOOKUP(L$20,$S$18:$AW329,ROW($S329)-ROW($S$18)+1,FALSE)</f>
        <v>1690</v>
      </c>
      <c r="M329" s="65">
        <f>HLOOKUP(M$20,$S$18:$AW329,ROW($S329)-ROW($S$18)+1,FALSE)</f>
        <v>1532</v>
      </c>
      <c r="N329" s="66">
        <f t="shared" si="9"/>
        <v>-9.3491124260354996E-2</v>
      </c>
      <c r="O329" s="31">
        <f>IF(ISERROR(SUMIF($B$21:$B$672,$B329,$M$21:$M$672)/SUMIF($B$21:$B$672,$B329,$L$21:$L$672)-1),"-",SUMIF($B$21:$B$672,$B329,$M$21:$M$672)/SUMIF($B$21:$B$672,$B329,$L$21:$L$672)-1)</f>
        <v>-9.3491124260354996E-2</v>
      </c>
      <c r="P329" s="31">
        <f>IF(ISERROR(SUMIF($J$21:$J$672,$J329,$M$21:$M$672)/SUMIF($J$21:$J$672,$J329,$L$21:$L$672)-1),"-",SUMIF($J$21:$J$672,$J329,$M$21:$M$672)/SUMIF($J$21:$J$672,$J329,$L$21:$L$672)-1)</f>
        <v>-8.6187845303867361E-2</v>
      </c>
      <c r="Q329" s="31">
        <f>IF(ISERROR(SUMIF($K$21:$K$672,$K329,$M$21:$M$672)/SUMIF($K$21:$K$672,$K329,$L$21:$L$672)-1),"-",SUMIF($K$21:$K$672,$K329,$M$21:$M$672)/SUMIF($K$21:$K$672,$K329,$L$21:$L$672)-1)</f>
        <v>-2.2365450582957913E-2</v>
      </c>
      <c r="R329" s="31">
        <f>IF(ISERROR(SUMIF($I$21:$I$672,$I329,$M$21:$M$672)/SUMIF($I$21:$I$672,$I329,$L$21:$L$672)-1),"-",SUMIF($I$21:$I$672,$I329,$M$21:$M$672)/SUMIF($I$21:$I$672,$I329,$L$21:$L$672)-1)</f>
        <v>-8.6187845303867361E-2</v>
      </c>
      <c r="S329" s="46">
        <v>1288</v>
      </c>
      <c r="T329" s="46">
        <v>1206</v>
      </c>
      <c r="U329" s="46">
        <v>1243</v>
      </c>
      <c r="V329" s="46">
        <v>1395</v>
      </c>
      <c r="W329" s="46">
        <v>1539</v>
      </c>
      <c r="X329" s="46">
        <v>1690</v>
      </c>
      <c r="Y329" s="46">
        <v>1739</v>
      </c>
      <c r="Z329" s="46">
        <v>1695</v>
      </c>
      <c r="AA329" s="46">
        <v>1632</v>
      </c>
      <c r="AB329" s="46">
        <v>1569</v>
      </c>
      <c r="AC329" s="46">
        <v>1532</v>
      </c>
      <c r="AD329" s="46">
        <v>1509</v>
      </c>
      <c r="AE329" s="46">
        <v>1486</v>
      </c>
      <c r="AF329" s="46">
        <v>1468</v>
      </c>
      <c r="AG329" s="46">
        <v>1428</v>
      </c>
      <c r="AH329" s="46">
        <v>1380</v>
      </c>
      <c r="AI329" s="46">
        <v>1342</v>
      </c>
      <c r="AJ329" s="46">
        <v>1305</v>
      </c>
      <c r="AK329" s="46">
        <v>1271</v>
      </c>
      <c r="AL329" s="46">
        <v>1251</v>
      </c>
      <c r="AM329" s="46">
        <v>1235</v>
      </c>
      <c r="AN329" s="46">
        <v>1218</v>
      </c>
      <c r="AO329" s="46">
        <v>1219</v>
      </c>
      <c r="AP329" s="46">
        <v>1220</v>
      </c>
      <c r="AQ329" s="46">
        <v>1220</v>
      </c>
      <c r="AR329" s="47">
        <v>1226</v>
      </c>
      <c r="AS329" s="80">
        <f>IF(COUNTIF(B$20:B329,B329)=1,1,"-")</f>
        <v>1</v>
      </c>
      <c r="AT329" s="80" t="str">
        <f>IF(COUNTIF(J$20:J329,J329)=1,1,"-")</f>
        <v>-</v>
      </c>
      <c r="AU329" s="80" t="str">
        <f>IF(COUNTIF(K$20:K329,K329)=1,1,"-")</f>
        <v>-</v>
      </c>
      <c r="AV329" s="80" t="str">
        <f>IF(COUNTIF(I$20:I329,I329)=1,1,"-")</f>
        <v>-</v>
      </c>
      <c r="AW329" s="48" t="s">
        <v>241</v>
      </c>
      <c r="AZ329"/>
      <c r="BA329"/>
      <c r="BB329"/>
      <c r="BC329"/>
      <c r="BD329"/>
    </row>
    <row r="330" spans="1:56" ht="15.75" customHeight="1" x14ac:dyDescent="0.2">
      <c r="A330" s="93" t="s">
        <v>1798</v>
      </c>
      <c r="B330" s="95" t="s">
        <v>468</v>
      </c>
      <c r="C330" s="94" t="s">
        <v>260</v>
      </c>
      <c r="D330" s="94" t="s">
        <v>94</v>
      </c>
      <c r="E330" s="94" t="s">
        <v>94</v>
      </c>
      <c r="F330" s="94" t="s">
        <v>394</v>
      </c>
      <c r="G330" s="96" t="s">
        <v>1119</v>
      </c>
      <c r="H330" s="96" t="s">
        <v>1120</v>
      </c>
      <c r="I330" s="96" t="s">
        <v>94</v>
      </c>
      <c r="J330" s="96" t="s">
        <v>94</v>
      </c>
      <c r="K330" s="96" t="s">
        <v>394</v>
      </c>
      <c r="L330" s="65">
        <f>HLOOKUP(L$20,$S$18:$AW330,ROW($S330)-ROW($S$18)+1,FALSE)</f>
        <v>3229</v>
      </c>
      <c r="M330" s="65">
        <f>HLOOKUP(M$20,$S$18:$AW330,ROW($S330)-ROW($S$18)+1,FALSE)</f>
        <v>2996</v>
      </c>
      <c r="N330" s="66">
        <f t="shared" si="9"/>
        <v>-7.2158563022607591E-2</v>
      </c>
      <c r="O330" s="31">
        <f>IF(ISERROR(SUMIF($B$21:$B$672,$B330,$M$21:$M$672)/SUMIF($B$21:$B$672,$B330,$L$21:$L$672)-1),"-",SUMIF($B$21:$B$672,$B330,$M$21:$M$672)/SUMIF($B$21:$B$672,$B330,$L$21:$L$672)-1)</f>
        <v>-6.2870309414088221E-2</v>
      </c>
      <c r="P330" s="31">
        <f>IF(ISERROR(SUMIF($J$21:$J$672,$J330,$M$21:$M$672)/SUMIF($J$21:$J$672,$J330,$L$21:$L$672)-1),"-",SUMIF($J$21:$J$672,$J330,$M$21:$M$672)/SUMIF($J$21:$J$672,$J330,$L$21:$L$672)-1)</f>
        <v>-7.0426716141001822E-2</v>
      </c>
      <c r="Q330" s="31">
        <f>IF(ISERROR(SUMIF($K$21:$K$672,$K330,$M$21:$M$672)/SUMIF($K$21:$K$672,$K330,$L$21:$L$672)-1),"-",SUMIF($K$21:$K$672,$K330,$M$21:$M$672)/SUMIF($K$21:$K$672,$K330,$L$21:$L$672)-1)</f>
        <v>-5.2308392085512856E-2</v>
      </c>
      <c r="R330" s="31">
        <f>IF(ISERROR(SUMIF($I$21:$I$672,$I330,$M$21:$M$672)/SUMIF($I$21:$I$672,$I330,$L$21:$L$672)-1),"-",SUMIF($I$21:$I$672,$I330,$M$21:$M$672)/SUMIF($I$21:$I$672,$I330,$L$21:$L$672)-1)</f>
        <v>-7.0426716141001822E-2</v>
      </c>
      <c r="S330" s="46">
        <v>3337</v>
      </c>
      <c r="T330" s="46">
        <v>3316</v>
      </c>
      <c r="U330" s="46">
        <v>3241</v>
      </c>
      <c r="V330" s="46">
        <v>3219</v>
      </c>
      <c r="W330" s="46">
        <v>3259</v>
      </c>
      <c r="X330" s="46">
        <v>3229</v>
      </c>
      <c r="Y330" s="46">
        <v>3245</v>
      </c>
      <c r="Z330" s="46">
        <v>3217</v>
      </c>
      <c r="AA330" s="46">
        <v>3170</v>
      </c>
      <c r="AB330" s="46">
        <v>3087</v>
      </c>
      <c r="AC330" s="46">
        <v>2996</v>
      </c>
      <c r="AD330" s="46">
        <v>2929</v>
      </c>
      <c r="AE330" s="46">
        <v>2895</v>
      </c>
      <c r="AF330" s="46">
        <v>2863</v>
      </c>
      <c r="AG330" s="46">
        <v>2825</v>
      </c>
      <c r="AH330" s="46">
        <v>2776</v>
      </c>
      <c r="AI330" s="46">
        <v>2743</v>
      </c>
      <c r="AJ330" s="46">
        <v>2688</v>
      </c>
      <c r="AK330" s="46">
        <v>2656</v>
      </c>
      <c r="AL330" s="46">
        <v>2682</v>
      </c>
      <c r="AM330" s="46">
        <v>2746</v>
      </c>
      <c r="AN330" s="46">
        <v>2846</v>
      </c>
      <c r="AO330" s="46">
        <v>2938</v>
      </c>
      <c r="AP330" s="46">
        <v>3029</v>
      </c>
      <c r="AQ330" s="46">
        <v>3129</v>
      </c>
      <c r="AR330" s="47">
        <v>3193</v>
      </c>
      <c r="AS330" s="80">
        <f>IF(COUNTIF(B$20:B330,B330)=1,1,"-")</f>
        <v>1</v>
      </c>
      <c r="AT330" s="80" t="str">
        <f>IF(COUNTIF(J$20:J330,J330)=1,1,"-")</f>
        <v>-</v>
      </c>
      <c r="AU330" s="80" t="str">
        <f>IF(COUNTIF(K$20:K330,K330)=1,1,"-")</f>
        <v>-</v>
      </c>
      <c r="AV330" s="80" t="str">
        <f>IF(COUNTIF(I$20:I330,I330)=1,1,"-")</f>
        <v>-</v>
      </c>
      <c r="AW330" s="48" t="s">
        <v>241</v>
      </c>
      <c r="AZ330"/>
      <c r="BA330"/>
      <c r="BB330"/>
      <c r="BC330"/>
      <c r="BD330"/>
    </row>
    <row r="331" spans="1:56" ht="15.75" customHeight="1" x14ac:dyDescent="0.2">
      <c r="A331" s="93" t="s">
        <v>1798</v>
      </c>
      <c r="B331" s="95" t="s">
        <v>2182</v>
      </c>
      <c r="C331" s="94" t="s">
        <v>2183</v>
      </c>
      <c r="D331" s="94" t="s">
        <v>197</v>
      </c>
      <c r="E331" s="94" t="s">
        <v>197</v>
      </c>
      <c r="F331" s="94" t="s">
        <v>391</v>
      </c>
      <c r="G331" s="96" t="s">
        <v>1121</v>
      </c>
      <c r="H331" s="96" t="s">
        <v>1122</v>
      </c>
      <c r="I331" s="96" t="s">
        <v>197</v>
      </c>
      <c r="J331" s="96" t="s">
        <v>197</v>
      </c>
      <c r="K331" s="96" t="s">
        <v>391</v>
      </c>
      <c r="L331" s="65">
        <f>HLOOKUP(L$20,$S$18:$AW331,ROW($S331)-ROW($S$18)+1,FALSE)</f>
        <v>3112</v>
      </c>
      <c r="M331" s="65">
        <f>HLOOKUP(M$20,$S$18:$AW331,ROW($S331)-ROW($S$18)+1,FALSE)</f>
        <v>2812</v>
      </c>
      <c r="N331" s="66">
        <f t="shared" si="9"/>
        <v>-9.640102827763497E-2</v>
      </c>
      <c r="O331" s="31">
        <f>IF(ISERROR(SUMIF($B$21:$B$672,$B331,$M$21:$M$672)/SUMIF($B$21:$B$672,$B331,$L$21:$L$672)-1),"-",SUMIF($B$21:$B$672,$B331,$M$21:$M$672)/SUMIF($B$21:$B$672,$B331,$L$21:$L$672)-1)</f>
        <v>-9.7575943540963439E-2</v>
      </c>
      <c r="P331" s="31">
        <f>IF(ISERROR(SUMIF($J$21:$J$672,$J331,$M$21:$M$672)/SUMIF($J$21:$J$672,$J331,$L$21:$L$672)-1),"-",SUMIF($J$21:$J$672,$J331,$M$21:$M$672)/SUMIF($J$21:$J$672,$J331,$L$21:$L$672)-1)</f>
        <v>-9.7575943540963439E-2</v>
      </c>
      <c r="Q331" s="31">
        <f>IF(ISERROR(SUMIF($K$21:$K$672,$K331,$M$21:$M$672)/SUMIF($K$21:$K$672,$K331,$L$21:$L$672)-1),"-",SUMIF($K$21:$K$672,$K331,$M$21:$M$672)/SUMIF($K$21:$K$672,$K331,$L$21:$L$672)-1)</f>
        <v>-3.0916047319583084E-2</v>
      </c>
      <c r="R331" s="31">
        <f>IF(ISERROR(SUMIF($I$21:$I$672,$I331,$M$21:$M$672)/SUMIF($I$21:$I$672,$I331,$L$21:$L$672)-1),"-",SUMIF($I$21:$I$672,$I331,$M$21:$M$672)/SUMIF($I$21:$I$672,$I331,$L$21:$L$672)-1)</f>
        <v>-9.7575943540963439E-2</v>
      </c>
      <c r="S331" s="46">
        <v>3082</v>
      </c>
      <c r="T331" s="46">
        <v>3108</v>
      </c>
      <c r="U331" s="46">
        <v>3158</v>
      </c>
      <c r="V331" s="46">
        <v>3082</v>
      </c>
      <c r="W331" s="46">
        <v>3109</v>
      </c>
      <c r="X331" s="46">
        <v>3112</v>
      </c>
      <c r="Y331" s="46">
        <v>3093</v>
      </c>
      <c r="Z331" s="46">
        <v>3048</v>
      </c>
      <c r="AA331" s="46">
        <v>2928</v>
      </c>
      <c r="AB331" s="46">
        <v>2865</v>
      </c>
      <c r="AC331" s="46">
        <v>2812</v>
      </c>
      <c r="AD331" s="46">
        <v>2751</v>
      </c>
      <c r="AE331" s="46">
        <v>2716</v>
      </c>
      <c r="AF331" s="46">
        <v>2676</v>
      </c>
      <c r="AG331" s="46">
        <v>2608</v>
      </c>
      <c r="AH331" s="46">
        <v>2522</v>
      </c>
      <c r="AI331" s="46">
        <v>2432</v>
      </c>
      <c r="AJ331" s="46">
        <v>2353</v>
      </c>
      <c r="AK331" s="46">
        <v>2311</v>
      </c>
      <c r="AL331" s="46">
        <v>2297</v>
      </c>
      <c r="AM331" s="46">
        <v>2317</v>
      </c>
      <c r="AN331" s="46">
        <v>2358</v>
      </c>
      <c r="AO331" s="46">
        <v>2415</v>
      </c>
      <c r="AP331" s="46">
        <v>2444</v>
      </c>
      <c r="AQ331" s="46">
        <v>2488</v>
      </c>
      <c r="AR331" s="47">
        <v>2513</v>
      </c>
      <c r="AS331" s="80">
        <f>IF(COUNTIF(B$20:B331,B331)=1,1,"-")</f>
        <v>1</v>
      </c>
      <c r="AT331" s="80">
        <f>IF(COUNTIF(J$20:J331,J331)=1,1,"-")</f>
        <v>1</v>
      </c>
      <c r="AU331" s="80" t="str">
        <f>IF(COUNTIF(K$20:K331,K331)=1,1,"-")</f>
        <v>-</v>
      </c>
      <c r="AV331" s="80">
        <f>IF(COUNTIF(I$20:I331,I331)=1,1,"-")</f>
        <v>1</v>
      </c>
      <c r="AW331" s="48" t="s">
        <v>241</v>
      </c>
      <c r="AZ331"/>
      <c r="BA331"/>
      <c r="BB331"/>
      <c r="BC331"/>
      <c r="BD331"/>
    </row>
    <row r="332" spans="1:56" ht="15.75" customHeight="1" x14ac:dyDescent="0.2">
      <c r="A332" s="93" t="s">
        <v>1798</v>
      </c>
      <c r="B332" s="95" t="s">
        <v>2184</v>
      </c>
      <c r="C332" s="94" t="s">
        <v>2185</v>
      </c>
      <c r="D332" s="94" t="s">
        <v>65</v>
      </c>
      <c r="E332" s="94" t="s">
        <v>65</v>
      </c>
      <c r="F332" s="94" t="s">
        <v>384</v>
      </c>
      <c r="G332" s="96" t="s">
        <v>1123</v>
      </c>
      <c r="H332" s="96" t="s">
        <v>1124</v>
      </c>
      <c r="I332" s="96" t="s">
        <v>46</v>
      </c>
      <c r="J332" s="96" t="s">
        <v>46</v>
      </c>
      <c r="K332" s="96" t="s">
        <v>384</v>
      </c>
      <c r="L332" s="65">
        <f>HLOOKUP(L$20,$S$18:$AW332,ROW($S332)-ROW($S$18)+1,FALSE)</f>
        <v>552</v>
      </c>
      <c r="M332" s="65">
        <f>HLOOKUP(M$20,$S$18:$AW332,ROW($S332)-ROW($S$18)+1,FALSE)</f>
        <v>703</v>
      </c>
      <c r="N332" s="66">
        <f t="shared" si="9"/>
        <v>0.27355072463768115</v>
      </c>
      <c r="O332" s="31">
        <f>IF(ISERROR(SUMIF($B$21:$B$672,$B332,$M$21:$M$672)/SUMIF($B$21:$B$672,$B332,$L$21:$L$672)-1),"-",SUMIF($B$21:$B$672,$B332,$M$21:$M$672)/SUMIF($B$21:$B$672,$B332,$L$21:$L$672)-1)</f>
        <v>9.5837897042716502E-3</v>
      </c>
      <c r="P332" s="31">
        <f>IF(ISERROR(SUMIF($J$21:$J$672,$J332,$M$21:$M$672)/SUMIF($J$21:$J$672,$J332,$L$21:$L$672)-1),"-",SUMIF($J$21:$J$672,$J332,$M$21:$M$672)/SUMIF($J$21:$J$672,$J332,$L$21:$L$672)-1)</f>
        <v>3.3164699269252473E-2</v>
      </c>
      <c r="Q332" s="31">
        <f>IF(ISERROR(SUMIF($K$21:$K$672,$K332,$M$21:$M$672)/SUMIF($K$21:$K$672,$K332,$L$21:$L$672)-1),"-",SUMIF($K$21:$K$672,$K332,$M$21:$M$672)/SUMIF($K$21:$K$672,$K332,$L$21:$L$672)-1)</f>
        <v>-2.2365450582957913E-2</v>
      </c>
      <c r="R332" s="31">
        <f>IF(ISERROR(SUMIF($I$21:$I$672,$I332,$M$21:$M$672)/SUMIF($I$21:$I$672,$I332,$L$21:$L$672)-1),"-",SUMIF($I$21:$I$672,$I332,$M$21:$M$672)/SUMIF($I$21:$I$672,$I332,$L$21:$L$672)-1)</f>
        <v>3.3164699269252473E-2</v>
      </c>
      <c r="S332" s="46">
        <v>687</v>
      </c>
      <c r="T332" s="46">
        <v>611</v>
      </c>
      <c r="U332" s="46">
        <v>538</v>
      </c>
      <c r="V332" s="46">
        <v>478</v>
      </c>
      <c r="W332" s="46">
        <v>487</v>
      </c>
      <c r="X332" s="46">
        <v>552</v>
      </c>
      <c r="Y332" s="46">
        <v>610</v>
      </c>
      <c r="Z332" s="46">
        <v>659</v>
      </c>
      <c r="AA332" s="46">
        <v>709</v>
      </c>
      <c r="AB332" s="46">
        <v>733</v>
      </c>
      <c r="AC332" s="46">
        <v>703</v>
      </c>
      <c r="AD332" s="46">
        <v>662</v>
      </c>
      <c r="AE332" s="46">
        <v>632</v>
      </c>
      <c r="AF332" s="46">
        <v>625</v>
      </c>
      <c r="AG332" s="46">
        <v>630</v>
      </c>
      <c r="AH332" s="46">
        <v>632</v>
      </c>
      <c r="AI332" s="46">
        <v>630</v>
      </c>
      <c r="AJ332" s="46">
        <v>623</v>
      </c>
      <c r="AK332" s="46">
        <v>617</v>
      </c>
      <c r="AL332" s="46">
        <v>613</v>
      </c>
      <c r="AM332" s="46">
        <v>615</v>
      </c>
      <c r="AN332" s="46">
        <v>619</v>
      </c>
      <c r="AO332" s="46">
        <v>622</v>
      </c>
      <c r="AP332" s="46">
        <v>630</v>
      </c>
      <c r="AQ332" s="46">
        <v>642</v>
      </c>
      <c r="AR332" s="47">
        <v>647</v>
      </c>
      <c r="AS332" s="80">
        <f>IF(COUNTIF(B$20:B332,B332)=1,1,"-")</f>
        <v>1</v>
      </c>
      <c r="AT332" s="80" t="str">
        <f>IF(COUNTIF(J$20:J332,J332)=1,1,"-")</f>
        <v>-</v>
      </c>
      <c r="AU332" s="80" t="str">
        <f>IF(COUNTIF(K$20:K332,K332)=1,1,"-")</f>
        <v>-</v>
      </c>
      <c r="AV332" s="80" t="str">
        <f>IF(COUNTIF(I$20:I332,I332)=1,1,"-")</f>
        <v>-</v>
      </c>
      <c r="AW332" s="48" t="s">
        <v>241</v>
      </c>
      <c r="AZ332"/>
      <c r="BA332"/>
      <c r="BB332"/>
      <c r="BC332"/>
      <c r="BD332"/>
    </row>
    <row r="333" spans="1:56" ht="15.75" customHeight="1" x14ac:dyDescent="0.2">
      <c r="A333" s="93" t="s">
        <v>1798</v>
      </c>
      <c r="B333" s="95" t="s">
        <v>2186</v>
      </c>
      <c r="C333" s="94" t="s">
        <v>2187</v>
      </c>
      <c r="D333" s="94" t="s">
        <v>359</v>
      </c>
      <c r="E333" s="94" t="s">
        <v>85</v>
      </c>
      <c r="F333" s="94" t="s">
        <v>390</v>
      </c>
      <c r="G333" s="96" t="s">
        <v>1125</v>
      </c>
      <c r="H333" s="96" t="s">
        <v>1126</v>
      </c>
      <c r="I333" s="96" t="s">
        <v>359</v>
      </c>
      <c r="J333" s="96" t="s">
        <v>85</v>
      </c>
      <c r="K333" s="96" t="s">
        <v>390</v>
      </c>
      <c r="L333" s="65">
        <f>HLOOKUP(L$20,$S$18:$AW333,ROW($S333)-ROW($S$18)+1,FALSE)</f>
        <v>2041</v>
      </c>
      <c r="M333" s="65">
        <f>HLOOKUP(M$20,$S$18:$AW333,ROW($S333)-ROW($S$18)+1,FALSE)</f>
        <v>1877</v>
      </c>
      <c r="N333" s="66">
        <f t="shared" si="9"/>
        <v>-8.0352768250857465E-2</v>
      </c>
      <c r="O333" s="31">
        <f>IF(ISERROR(SUMIF($B$21:$B$672,$B333,$M$21:$M$672)/SUMIF($B$21:$B$672,$B333,$L$21:$L$672)-1),"-",SUMIF($B$21:$B$672,$B333,$M$21:$M$672)/SUMIF($B$21:$B$672,$B333,$L$21:$L$672)-1)</f>
        <v>-8.0352768250857465E-2</v>
      </c>
      <c r="P333" s="31">
        <f>IF(ISERROR(SUMIF($J$21:$J$672,$J333,$M$21:$M$672)/SUMIF($J$21:$J$672,$J333,$L$21:$L$672)-1),"-",SUMIF($J$21:$J$672,$J333,$M$21:$M$672)/SUMIF($J$21:$J$672,$J333,$L$21:$L$672)-1)</f>
        <v>-8.1745644031916642E-2</v>
      </c>
      <c r="Q333" s="31">
        <f>IF(ISERROR(SUMIF($K$21:$K$672,$K333,$M$21:$M$672)/SUMIF($K$21:$K$672,$K333,$L$21:$L$672)-1),"-",SUMIF($K$21:$K$672,$K333,$M$21:$M$672)/SUMIF($K$21:$K$672,$K333,$L$21:$L$672)-1)</f>
        <v>-6.9640082528846903E-2</v>
      </c>
      <c r="R333" s="31">
        <f>IF(ISERROR(SUMIF($I$21:$I$672,$I333,$M$21:$M$672)/SUMIF($I$21:$I$672,$I333,$L$21:$L$672)-1),"-",SUMIF($I$21:$I$672,$I333,$M$21:$M$672)/SUMIF($I$21:$I$672,$I333,$L$21:$L$672)-1)</f>
        <v>-8.3315621679064811E-2</v>
      </c>
      <c r="S333" s="46">
        <v>1708</v>
      </c>
      <c r="T333" s="46">
        <v>1773</v>
      </c>
      <c r="U333" s="46">
        <v>1880</v>
      </c>
      <c r="V333" s="46">
        <v>1951</v>
      </c>
      <c r="W333" s="46">
        <v>2026</v>
      </c>
      <c r="X333" s="46">
        <v>2041</v>
      </c>
      <c r="Y333" s="46">
        <v>2070</v>
      </c>
      <c r="Z333" s="46">
        <v>2043</v>
      </c>
      <c r="AA333" s="46">
        <v>1975</v>
      </c>
      <c r="AB333" s="46">
        <v>1917</v>
      </c>
      <c r="AC333" s="46">
        <v>1877</v>
      </c>
      <c r="AD333" s="46">
        <v>1845</v>
      </c>
      <c r="AE333" s="46">
        <v>1804</v>
      </c>
      <c r="AF333" s="46">
        <v>1763</v>
      </c>
      <c r="AG333" s="46">
        <v>1729</v>
      </c>
      <c r="AH333" s="46">
        <v>1683</v>
      </c>
      <c r="AI333" s="46">
        <v>1655</v>
      </c>
      <c r="AJ333" s="46">
        <v>1610</v>
      </c>
      <c r="AK333" s="46">
        <v>1585</v>
      </c>
      <c r="AL333" s="46">
        <v>1575</v>
      </c>
      <c r="AM333" s="46">
        <v>1554</v>
      </c>
      <c r="AN333" s="46">
        <v>1564</v>
      </c>
      <c r="AO333" s="46">
        <v>1576</v>
      </c>
      <c r="AP333" s="46">
        <v>1594</v>
      </c>
      <c r="AQ333" s="46">
        <v>1604</v>
      </c>
      <c r="AR333" s="47">
        <v>1621</v>
      </c>
      <c r="AS333" s="80">
        <f>IF(COUNTIF(B$20:B333,B333)=1,1,"-")</f>
        <v>1</v>
      </c>
      <c r="AT333" s="80" t="str">
        <f>IF(COUNTIF(J$20:J333,J333)=1,1,"-")</f>
        <v>-</v>
      </c>
      <c r="AU333" s="80" t="str">
        <f>IF(COUNTIF(K$20:K333,K333)=1,1,"-")</f>
        <v>-</v>
      </c>
      <c r="AV333" s="80" t="str">
        <f>IF(COUNTIF(I$20:I333,I333)=1,1,"-")</f>
        <v>-</v>
      </c>
      <c r="AW333" s="48" t="s">
        <v>241</v>
      </c>
      <c r="AZ333"/>
      <c r="BA333"/>
      <c r="BB333"/>
      <c r="BC333"/>
      <c r="BD333"/>
    </row>
    <row r="334" spans="1:56" ht="15.75" customHeight="1" x14ac:dyDescent="0.2">
      <c r="A334" s="93" t="s">
        <v>1798</v>
      </c>
      <c r="B334" s="95" t="s">
        <v>2188</v>
      </c>
      <c r="C334" s="94" t="s">
        <v>2189</v>
      </c>
      <c r="D334" s="94" t="s">
        <v>289</v>
      </c>
      <c r="E334" s="94" t="s">
        <v>66</v>
      </c>
      <c r="F334" s="94" t="s">
        <v>388</v>
      </c>
      <c r="G334" s="96" t="s">
        <v>1127</v>
      </c>
      <c r="H334" s="96" t="s">
        <v>1128</v>
      </c>
      <c r="I334" s="96" t="s">
        <v>289</v>
      </c>
      <c r="J334" s="96" t="s">
        <v>66</v>
      </c>
      <c r="K334" s="96" t="s">
        <v>388</v>
      </c>
      <c r="L334" s="65">
        <f>HLOOKUP(L$20,$S$18:$AW334,ROW($S334)-ROW($S$18)+1,FALSE)</f>
        <v>1496</v>
      </c>
      <c r="M334" s="65">
        <f>HLOOKUP(M$20,$S$18:$AW334,ROW($S334)-ROW($S$18)+1,FALSE)</f>
        <v>1295</v>
      </c>
      <c r="N334" s="66">
        <f t="shared" si="9"/>
        <v>-0.13435828877005351</v>
      </c>
      <c r="O334" s="31">
        <f>IF(ISERROR(SUMIF($B$21:$B$672,$B334,$M$21:$M$672)/SUMIF($B$21:$B$672,$B334,$L$21:$L$672)-1),"-",SUMIF($B$21:$B$672,$B334,$M$21:$M$672)/SUMIF($B$21:$B$672,$B334,$L$21:$L$672)-1)</f>
        <v>-0.13100880162491535</v>
      </c>
      <c r="P334" s="31">
        <f>IF(ISERROR(SUMIF($J$21:$J$672,$J334,$M$21:$M$672)/SUMIF($J$21:$J$672,$J334,$L$21:$L$672)-1),"-",SUMIF($J$21:$J$672,$J334,$M$21:$M$672)/SUMIF($J$21:$J$672,$J334,$L$21:$L$672)-1)</f>
        <v>-0.14730100640439159</v>
      </c>
      <c r="Q334" s="31">
        <f>IF(ISERROR(SUMIF($K$21:$K$672,$K334,$M$21:$M$672)/SUMIF($K$21:$K$672,$K334,$L$21:$L$672)-1),"-",SUMIF($K$21:$K$672,$K334,$M$21:$M$672)/SUMIF($K$21:$K$672,$K334,$L$21:$L$672)-1)</f>
        <v>-5.3599033502643612E-2</v>
      </c>
      <c r="R334" s="31">
        <f>IF(ISERROR(SUMIF($I$21:$I$672,$I334,$M$21:$M$672)/SUMIF($I$21:$I$672,$I334,$L$21:$L$672)-1),"-",SUMIF($I$21:$I$672,$I334,$M$21:$M$672)/SUMIF($I$21:$I$672,$I334,$L$21:$L$672)-1)</f>
        <v>-0.14730100640439159</v>
      </c>
      <c r="S334" s="46">
        <v>1362</v>
      </c>
      <c r="T334" s="46">
        <v>1437</v>
      </c>
      <c r="U334" s="46">
        <v>1494</v>
      </c>
      <c r="V334" s="46">
        <v>1505</v>
      </c>
      <c r="W334" s="46">
        <v>1512</v>
      </c>
      <c r="X334" s="46">
        <v>1496</v>
      </c>
      <c r="Y334" s="46">
        <v>1451</v>
      </c>
      <c r="Z334" s="46">
        <v>1402</v>
      </c>
      <c r="AA334" s="46">
        <v>1367</v>
      </c>
      <c r="AB334" s="46">
        <v>1326</v>
      </c>
      <c r="AC334" s="46">
        <v>1295</v>
      </c>
      <c r="AD334" s="46">
        <v>1270</v>
      </c>
      <c r="AE334" s="46">
        <v>1250</v>
      </c>
      <c r="AF334" s="46">
        <v>1234</v>
      </c>
      <c r="AG334" s="46">
        <v>1214</v>
      </c>
      <c r="AH334" s="46">
        <v>1198</v>
      </c>
      <c r="AI334" s="46">
        <v>1188</v>
      </c>
      <c r="AJ334" s="46">
        <v>1176</v>
      </c>
      <c r="AK334" s="46">
        <v>1166</v>
      </c>
      <c r="AL334" s="46">
        <v>1166</v>
      </c>
      <c r="AM334" s="46">
        <v>1173</v>
      </c>
      <c r="AN334" s="46">
        <v>1191</v>
      </c>
      <c r="AO334" s="46">
        <v>1190</v>
      </c>
      <c r="AP334" s="46">
        <v>1210</v>
      </c>
      <c r="AQ334" s="46">
        <v>1220</v>
      </c>
      <c r="AR334" s="47">
        <v>1236</v>
      </c>
      <c r="AS334" s="80">
        <f>IF(COUNTIF(B$20:B334,B334)=1,1,"-")</f>
        <v>1</v>
      </c>
      <c r="AT334" s="80">
        <f>IF(COUNTIF(J$20:J334,J334)=1,1,"-")</f>
        <v>1</v>
      </c>
      <c r="AU334" s="80" t="str">
        <f>IF(COUNTIF(K$20:K334,K334)=1,1,"-")</f>
        <v>-</v>
      </c>
      <c r="AV334" s="80">
        <f>IF(COUNTIF(I$20:I334,I334)=1,1,"-")</f>
        <v>1</v>
      </c>
      <c r="AW334" s="48" t="s">
        <v>241</v>
      </c>
      <c r="AZ334"/>
      <c r="BA334"/>
      <c r="BB334"/>
      <c r="BC334"/>
      <c r="BD334"/>
    </row>
    <row r="335" spans="1:56" ht="15.75" customHeight="1" x14ac:dyDescent="0.2">
      <c r="A335" s="93" t="s">
        <v>1798</v>
      </c>
      <c r="B335" s="95" t="s">
        <v>2190</v>
      </c>
      <c r="C335" s="94" t="s">
        <v>2191</v>
      </c>
      <c r="D335" s="94" t="s">
        <v>285</v>
      </c>
      <c r="E335" s="94" t="s">
        <v>199</v>
      </c>
      <c r="F335" s="94" t="s">
        <v>387</v>
      </c>
      <c r="G335" s="96" t="s">
        <v>1129</v>
      </c>
      <c r="H335" s="96" t="s">
        <v>1130</v>
      </c>
      <c r="I335" s="96" t="s">
        <v>285</v>
      </c>
      <c r="J335" s="96" t="s">
        <v>199</v>
      </c>
      <c r="K335" s="96" t="s">
        <v>387</v>
      </c>
      <c r="L335" s="65">
        <f>HLOOKUP(L$20,$S$18:$AW335,ROW($S335)-ROW($S$18)+1,FALSE)</f>
        <v>1283</v>
      </c>
      <c r="M335" s="65">
        <f>HLOOKUP(M$20,$S$18:$AW335,ROW($S335)-ROW($S$18)+1,FALSE)</f>
        <v>1276</v>
      </c>
      <c r="N335" s="66">
        <f t="shared" si="9"/>
        <v>-5.4559625876851037E-3</v>
      </c>
      <c r="O335" s="31">
        <f>IF(ISERROR(SUMIF($B$21:$B$672,$B335,$M$21:$M$672)/SUMIF($B$21:$B$672,$B335,$L$21:$L$672)-1),"-",SUMIF($B$21:$B$672,$B335,$M$21:$M$672)/SUMIF($B$21:$B$672,$B335,$L$21:$L$672)-1)</f>
        <v>-5.4559625876851037E-3</v>
      </c>
      <c r="P335" s="31">
        <f>IF(ISERROR(SUMIF($J$21:$J$672,$J335,$M$21:$M$672)/SUMIF($J$21:$J$672,$J335,$L$21:$L$672)-1),"-",SUMIF($J$21:$J$672,$J335,$M$21:$M$672)/SUMIF($J$21:$J$672,$J335,$L$21:$L$672)-1)</f>
        <v>-5.4559625876851037E-3</v>
      </c>
      <c r="Q335" s="31">
        <f>IF(ISERROR(SUMIF($K$21:$K$672,$K335,$M$21:$M$672)/SUMIF($K$21:$K$672,$K335,$L$21:$L$672)-1),"-",SUMIF($K$21:$K$672,$K335,$M$21:$M$672)/SUMIF($K$21:$K$672,$K335,$L$21:$L$672)-1)</f>
        <v>-6.8899789056344862E-2</v>
      </c>
      <c r="R335" s="31">
        <f>IF(ISERROR(SUMIF($I$21:$I$672,$I335,$M$21:$M$672)/SUMIF($I$21:$I$672,$I335,$L$21:$L$672)-1),"-",SUMIF($I$21:$I$672,$I335,$M$21:$M$672)/SUMIF($I$21:$I$672,$I335,$L$21:$L$672)-1)</f>
        <v>-5.4559625876851037E-3</v>
      </c>
      <c r="S335" s="46">
        <v>1060</v>
      </c>
      <c r="T335" s="46">
        <v>1095</v>
      </c>
      <c r="U335" s="46">
        <v>1070</v>
      </c>
      <c r="V335" s="46">
        <v>1152</v>
      </c>
      <c r="W335" s="46">
        <v>1152</v>
      </c>
      <c r="X335" s="46">
        <v>1283</v>
      </c>
      <c r="Y335" s="46">
        <v>1397</v>
      </c>
      <c r="Z335" s="46">
        <v>1442</v>
      </c>
      <c r="AA335" s="46">
        <v>1432</v>
      </c>
      <c r="AB335" s="46">
        <v>1353</v>
      </c>
      <c r="AC335" s="46">
        <v>1276</v>
      </c>
      <c r="AD335" s="46">
        <v>1208</v>
      </c>
      <c r="AE335" s="46">
        <v>1173</v>
      </c>
      <c r="AF335" s="46">
        <v>1153</v>
      </c>
      <c r="AG335" s="46">
        <v>1134</v>
      </c>
      <c r="AH335" s="46">
        <v>1086</v>
      </c>
      <c r="AI335" s="46">
        <v>1064</v>
      </c>
      <c r="AJ335" s="46">
        <v>1034</v>
      </c>
      <c r="AK335" s="46">
        <v>1026</v>
      </c>
      <c r="AL335" s="46">
        <v>1006</v>
      </c>
      <c r="AM335" s="46">
        <v>991</v>
      </c>
      <c r="AN335" s="46">
        <v>994</v>
      </c>
      <c r="AO335" s="46">
        <v>996</v>
      </c>
      <c r="AP335" s="46">
        <v>986</v>
      </c>
      <c r="AQ335" s="46">
        <v>982</v>
      </c>
      <c r="AR335" s="47">
        <v>980</v>
      </c>
      <c r="AS335" s="80">
        <f>IF(COUNTIF(B$20:B335,B335)=1,1,"-")</f>
        <v>1</v>
      </c>
      <c r="AT335" s="80">
        <f>IF(COUNTIF(J$20:J335,J335)=1,1,"-")</f>
        <v>1</v>
      </c>
      <c r="AU335" s="80" t="str">
        <f>IF(COUNTIF(K$20:K335,K335)=1,1,"-")</f>
        <v>-</v>
      </c>
      <c r="AV335" s="80">
        <f>IF(COUNTIF(I$20:I335,I335)=1,1,"-")</f>
        <v>1</v>
      </c>
      <c r="AW335" s="48" t="s">
        <v>241</v>
      </c>
      <c r="AZ335"/>
      <c r="BA335"/>
      <c r="BB335"/>
      <c r="BC335"/>
      <c r="BD335"/>
    </row>
    <row r="336" spans="1:56" ht="15.75" customHeight="1" x14ac:dyDescent="0.2">
      <c r="A336" s="93" t="s">
        <v>1798</v>
      </c>
      <c r="B336" s="95" t="s">
        <v>2192</v>
      </c>
      <c r="C336" s="94" t="s">
        <v>2193</v>
      </c>
      <c r="D336" s="94" t="s">
        <v>49</v>
      </c>
      <c r="E336" s="94" t="s">
        <v>49</v>
      </c>
      <c r="F336" s="94" t="s">
        <v>393</v>
      </c>
      <c r="G336" s="96" t="s">
        <v>1131</v>
      </c>
      <c r="H336" s="96" t="s">
        <v>1132</v>
      </c>
      <c r="I336" s="96" t="s">
        <v>49</v>
      </c>
      <c r="J336" s="96" t="s">
        <v>49</v>
      </c>
      <c r="K336" s="96" t="s">
        <v>393</v>
      </c>
      <c r="L336" s="65">
        <f>HLOOKUP(L$20,$S$18:$AW336,ROW($S336)-ROW($S$18)+1,FALSE)</f>
        <v>1096</v>
      </c>
      <c r="M336" s="65">
        <f>HLOOKUP(M$20,$S$18:$AW336,ROW($S336)-ROW($S$18)+1,FALSE)</f>
        <v>950</v>
      </c>
      <c r="N336" s="66">
        <f t="shared" si="9"/>
        <v>-0.13321167883211682</v>
      </c>
      <c r="O336" s="31">
        <f>IF(ISERROR(SUMIF($B$21:$B$672,$B336,$M$21:$M$672)/SUMIF($B$21:$B$672,$B336,$L$21:$L$672)-1),"-",SUMIF($B$21:$B$672,$B336,$M$21:$M$672)/SUMIF($B$21:$B$672,$B336,$L$21:$L$672)-1)</f>
        <v>-0.13321167883211682</v>
      </c>
      <c r="P336" s="31">
        <f>IF(ISERROR(SUMIF($J$21:$J$672,$J336,$M$21:$M$672)/SUMIF($J$21:$J$672,$J336,$L$21:$L$672)-1),"-",SUMIF($J$21:$J$672,$J336,$M$21:$M$672)/SUMIF($J$21:$J$672,$J336,$L$21:$L$672)-1)</f>
        <v>-0.12900820283370618</v>
      </c>
      <c r="Q336" s="31">
        <f>IF(ISERROR(SUMIF($K$21:$K$672,$K336,$M$21:$M$672)/SUMIF($K$21:$K$672,$K336,$L$21:$L$672)-1),"-",SUMIF($K$21:$K$672,$K336,$M$21:$M$672)/SUMIF($K$21:$K$672,$K336,$L$21:$L$672)-1)</f>
        <v>-9.0499240698557304E-2</v>
      </c>
      <c r="R336" s="31">
        <f>IF(ISERROR(SUMIF($I$21:$I$672,$I336,$M$21:$M$672)/SUMIF($I$21:$I$672,$I336,$L$21:$L$672)-1),"-",SUMIF($I$21:$I$672,$I336,$M$21:$M$672)/SUMIF($I$21:$I$672,$I336,$L$21:$L$672)-1)</f>
        <v>-0.12900820283370618</v>
      </c>
      <c r="S336" s="46">
        <v>1247</v>
      </c>
      <c r="T336" s="46">
        <v>1172</v>
      </c>
      <c r="U336" s="46">
        <v>1166</v>
      </c>
      <c r="V336" s="46">
        <v>1137</v>
      </c>
      <c r="W336" s="46">
        <v>1101</v>
      </c>
      <c r="X336" s="46">
        <v>1096</v>
      </c>
      <c r="Y336" s="46">
        <v>1074</v>
      </c>
      <c r="Z336" s="46">
        <v>1043</v>
      </c>
      <c r="AA336" s="46">
        <v>998</v>
      </c>
      <c r="AB336" s="46">
        <v>963</v>
      </c>
      <c r="AC336" s="46">
        <v>950</v>
      </c>
      <c r="AD336" s="46">
        <v>933</v>
      </c>
      <c r="AE336" s="46">
        <v>914</v>
      </c>
      <c r="AF336" s="46">
        <v>912</v>
      </c>
      <c r="AG336" s="46">
        <v>912</v>
      </c>
      <c r="AH336" s="46">
        <v>899</v>
      </c>
      <c r="AI336" s="46">
        <v>887</v>
      </c>
      <c r="AJ336" s="46">
        <v>871</v>
      </c>
      <c r="AK336" s="46">
        <v>857</v>
      </c>
      <c r="AL336" s="46">
        <v>858</v>
      </c>
      <c r="AM336" s="46">
        <v>861</v>
      </c>
      <c r="AN336" s="46">
        <v>868</v>
      </c>
      <c r="AO336" s="46">
        <v>876</v>
      </c>
      <c r="AP336" s="46">
        <v>886</v>
      </c>
      <c r="AQ336" s="46">
        <v>889</v>
      </c>
      <c r="AR336" s="47">
        <v>897</v>
      </c>
      <c r="AS336" s="80">
        <f>IF(COUNTIF(B$20:B336,B336)=1,1,"-")</f>
        <v>1</v>
      </c>
      <c r="AT336" s="80" t="str">
        <f>IF(COUNTIF(J$20:J336,J336)=1,1,"-")</f>
        <v>-</v>
      </c>
      <c r="AU336" s="80" t="str">
        <f>IF(COUNTIF(K$20:K336,K336)=1,1,"-")</f>
        <v>-</v>
      </c>
      <c r="AV336" s="80" t="str">
        <f>IF(COUNTIF(I$20:I336,I336)=1,1,"-")</f>
        <v>-</v>
      </c>
      <c r="AW336" s="48" t="s">
        <v>241</v>
      </c>
      <c r="AZ336"/>
      <c r="BA336"/>
      <c r="BB336"/>
      <c r="BC336"/>
      <c r="BD336"/>
    </row>
    <row r="337" spans="1:56" ht="15.75" customHeight="1" x14ac:dyDescent="0.2">
      <c r="A337" s="93" t="s">
        <v>1798</v>
      </c>
      <c r="B337" s="95" t="s">
        <v>2194</v>
      </c>
      <c r="C337" s="94" t="s">
        <v>2195</v>
      </c>
      <c r="D337" s="94" t="s">
        <v>293</v>
      </c>
      <c r="E337" s="94" t="s">
        <v>4</v>
      </c>
      <c r="F337" s="94" t="s">
        <v>391</v>
      </c>
      <c r="G337" s="96" t="s">
        <v>1133</v>
      </c>
      <c r="H337" s="96" t="s">
        <v>1134</v>
      </c>
      <c r="I337" s="96" t="s">
        <v>293</v>
      </c>
      <c r="J337" s="96" t="s">
        <v>4</v>
      </c>
      <c r="K337" s="96" t="s">
        <v>391</v>
      </c>
      <c r="L337" s="65">
        <f>HLOOKUP(L$20,$S$18:$AW337,ROW($S337)-ROW($S$18)+1,FALSE)</f>
        <v>949</v>
      </c>
      <c r="M337" s="65">
        <f>HLOOKUP(M$20,$S$18:$AW337,ROW($S337)-ROW($S$18)+1,FALSE)</f>
        <v>731</v>
      </c>
      <c r="N337" s="66">
        <f t="shared" si="9"/>
        <v>-0.22971548998946256</v>
      </c>
      <c r="O337" s="31">
        <f>IF(ISERROR(SUMIF($B$21:$B$672,$B337,$M$21:$M$672)/SUMIF($B$21:$B$672,$B337,$L$21:$L$672)-1),"-",SUMIF($B$21:$B$672,$B337,$M$21:$M$672)/SUMIF($B$21:$B$672,$B337,$L$21:$L$672)-1)</f>
        <v>-0.22971548998946256</v>
      </c>
      <c r="P337" s="31">
        <f>IF(ISERROR(SUMIF($J$21:$J$672,$J337,$M$21:$M$672)/SUMIF($J$21:$J$672,$J337,$L$21:$L$672)-1),"-",SUMIF($J$21:$J$672,$J337,$M$21:$M$672)/SUMIF($J$21:$J$672,$J337,$L$21:$L$672)-1)</f>
        <v>-0.22971548998946256</v>
      </c>
      <c r="Q337" s="31">
        <f>IF(ISERROR(SUMIF($K$21:$K$672,$K337,$M$21:$M$672)/SUMIF($K$21:$K$672,$K337,$L$21:$L$672)-1),"-",SUMIF($K$21:$K$672,$K337,$M$21:$M$672)/SUMIF($K$21:$K$672,$K337,$L$21:$L$672)-1)</f>
        <v>-3.0916047319583084E-2</v>
      </c>
      <c r="R337" s="31">
        <f>IF(ISERROR(SUMIF($I$21:$I$672,$I337,$M$21:$M$672)/SUMIF($I$21:$I$672,$I337,$L$21:$L$672)-1),"-",SUMIF($I$21:$I$672,$I337,$M$21:$M$672)/SUMIF($I$21:$I$672,$I337,$L$21:$L$672)-1)</f>
        <v>-0.22971548998946256</v>
      </c>
      <c r="S337" s="46">
        <v>951</v>
      </c>
      <c r="T337" s="46">
        <v>922</v>
      </c>
      <c r="U337" s="46">
        <v>956</v>
      </c>
      <c r="V337" s="46">
        <v>954</v>
      </c>
      <c r="W337" s="46">
        <v>940</v>
      </c>
      <c r="X337" s="46">
        <v>949</v>
      </c>
      <c r="Y337" s="46">
        <v>892</v>
      </c>
      <c r="Z337" s="46">
        <v>840</v>
      </c>
      <c r="AA337" s="46">
        <v>787</v>
      </c>
      <c r="AB337" s="46">
        <v>747</v>
      </c>
      <c r="AC337" s="46">
        <v>731</v>
      </c>
      <c r="AD337" s="46">
        <v>695</v>
      </c>
      <c r="AE337" s="46">
        <v>683</v>
      </c>
      <c r="AF337" s="46">
        <v>678</v>
      </c>
      <c r="AG337" s="46">
        <v>665</v>
      </c>
      <c r="AH337" s="46">
        <v>657</v>
      </c>
      <c r="AI337" s="46">
        <v>640</v>
      </c>
      <c r="AJ337" s="46">
        <v>623</v>
      </c>
      <c r="AK337" s="46">
        <v>607</v>
      </c>
      <c r="AL337" s="46">
        <v>599</v>
      </c>
      <c r="AM337" s="46">
        <v>596</v>
      </c>
      <c r="AN337" s="46">
        <v>590</v>
      </c>
      <c r="AO337" s="46">
        <v>584</v>
      </c>
      <c r="AP337" s="46">
        <v>575</v>
      </c>
      <c r="AQ337" s="46">
        <v>574</v>
      </c>
      <c r="AR337" s="47">
        <v>578</v>
      </c>
      <c r="AS337" s="80">
        <f>IF(COUNTIF(B$20:B337,B337)=1,1,"-")</f>
        <v>1</v>
      </c>
      <c r="AT337" s="80">
        <f>IF(COUNTIF(J$20:J337,J337)=1,1,"-")</f>
        <v>1</v>
      </c>
      <c r="AU337" s="80" t="str">
        <f>IF(COUNTIF(K$20:K337,K337)=1,1,"-")</f>
        <v>-</v>
      </c>
      <c r="AV337" s="80">
        <f>IF(COUNTIF(I$20:I337,I337)=1,1,"-")</f>
        <v>1</v>
      </c>
      <c r="AW337" s="48" t="s">
        <v>241</v>
      </c>
      <c r="AZ337"/>
      <c r="BA337"/>
      <c r="BB337"/>
      <c r="BC337"/>
      <c r="BD337"/>
    </row>
    <row r="338" spans="1:56" ht="15.75" customHeight="1" x14ac:dyDescent="0.2">
      <c r="A338" s="93" t="s">
        <v>1798</v>
      </c>
      <c r="B338" s="95" t="s">
        <v>2196</v>
      </c>
      <c r="C338" s="94" t="s">
        <v>2197</v>
      </c>
      <c r="D338" s="94" t="s">
        <v>62</v>
      </c>
      <c r="E338" s="94" t="s">
        <v>62</v>
      </c>
      <c r="F338" s="94" t="s">
        <v>389</v>
      </c>
      <c r="G338" s="96" t="s">
        <v>1135</v>
      </c>
      <c r="H338" s="96" t="s">
        <v>1136</v>
      </c>
      <c r="I338" s="96" t="s">
        <v>62</v>
      </c>
      <c r="J338" s="96" t="s">
        <v>62</v>
      </c>
      <c r="K338" s="96" t="s">
        <v>389</v>
      </c>
      <c r="L338" s="65">
        <f>HLOOKUP(L$20,$S$18:$AW338,ROW($S338)-ROW($S$18)+1,FALSE)</f>
        <v>1714</v>
      </c>
      <c r="M338" s="65">
        <f>HLOOKUP(M$20,$S$18:$AW338,ROW($S338)-ROW($S$18)+1,FALSE)</f>
        <v>1588</v>
      </c>
      <c r="N338" s="66">
        <f t="shared" si="9"/>
        <v>-7.3512252042006954E-2</v>
      </c>
      <c r="O338" s="31">
        <f>IF(ISERROR(SUMIF($B$21:$B$672,$B338,$M$21:$M$672)/SUMIF($B$21:$B$672,$B338,$L$21:$L$672)-1),"-",SUMIF($B$21:$B$672,$B338,$M$21:$M$672)/SUMIF($B$21:$B$672,$B338,$L$21:$L$672)-1)</f>
        <v>-0.10907944514501888</v>
      </c>
      <c r="P338" s="31">
        <f>IF(ISERROR(SUMIF($J$21:$J$672,$J338,$M$21:$M$672)/SUMIF($J$21:$J$672,$J338,$L$21:$L$672)-1),"-",SUMIF($J$21:$J$672,$J338,$M$21:$M$672)/SUMIF($J$21:$J$672,$J338,$L$21:$L$672)-1)</f>
        <v>-4.8067437897946319E-2</v>
      </c>
      <c r="Q338" s="31">
        <f>IF(ISERROR(SUMIF($K$21:$K$672,$K338,$M$21:$M$672)/SUMIF($K$21:$K$672,$K338,$L$21:$L$672)-1),"-",SUMIF($K$21:$K$672,$K338,$M$21:$M$672)/SUMIF($K$21:$K$672,$K338,$L$21:$L$672)-1)</f>
        <v>-7.8231982896267982E-2</v>
      </c>
      <c r="R338" s="31">
        <f>IF(ISERROR(SUMIF($I$21:$I$672,$I338,$M$21:$M$672)/SUMIF($I$21:$I$672,$I338,$L$21:$L$672)-1),"-",SUMIF($I$21:$I$672,$I338,$M$21:$M$672)/SUMIF($I$21:$I$672,$I338,$L$21:$L$672)-1)</f>
        <v>-4.8067437897946319E-2</v>
      </c>
      <c r="S338" s="46">
        <v>1825</v>
      </c>
      <c r="T338" s="46">
        <v>1940</v>
      </c>
      <c r="U338" s="46">
        <v>1907</v>
      </c>
      <c r="V338" s="46">
        <v>1851</v>
      </c>
      <c r="W338" s="46">
        <v>1788</v>
      </c>
      <c r="X338" s="46">
        <v>1714</v>
      </c>
      <c r="Y338" s="46">
        <v>1645</v>
      </c>
      <c r="Z338" s="46">
        <v>1587</v>
      </c>
      <c r="AA338" s="46">
        <v>1575</v>
      </c>
      <c r="AB338" s="46">
        <v>1580</v>
      </c>
      <c r="AC338" s="46">
        <v>1588</v>
      </c>
      <c r="AD338" s="46">
        <v>1603</v>
      </c>
      <c r="AE338" s="46">
        <v>1623</v>
      </c>
      <c r="AF338" s="46">
        <v>1628</v>
      </c>
      <c r="AG338" s="46">
        <v>1624</v>
      </c>
      <c r="AH338" s="46">
        <v>1613</v>
      </c>
      <c r="AI338" s="46">
        <v>1610</v>
      </c>
      <c r="AJ338" s="46">
        <v>1597</v>
      </c>
      <c r="AK338" s="46">
        <v>1586</v>
      </c>
      <c r="AL338" s="46">
        <v>1587</v>
      </c>
      <c r="AM338" s="46">
        <v>1591</v>
      </c>
      <c r="AN338" s="46">
        <v>1595</v>
      </c>
      <c r="AO338" s="46">
        <v>1611</v>
      </c>
      <c r="AP338" s="46">
        <v>1636</v>
      </c>
      <c r="AQ338" s="46">
        <v>1658</v>
      </c>
      <c r="AR338" s="47">
        <v>1682</v>
      </c>
      <c r="AS338" s="80">
        <f>IF(COUNTIF(B$20:B338,B338)=1,1,"-")</f>
        <v>1</v>
      </c>
      <c r="AT338" s="80" t="str">
        <f>IF(COUNTIF(J$20:J338,J338)=1,1,"-")</f>
        <v>-</v>
      </c>
      <c r="AU338" s="80" t="str">
        <f>IF(COUNTIF(K$20:K338,K338)=1,1,"-")</f>
        <v>-</v>
      </c>
      <c r="AV338" s="80" t="str">
        <f>IF(COUNTIF(I$20:I338,I338)=1,1,"-")</f>
        <v>-</v>
      </c>
      <c r="AW338" s="48" t="s">
        <v>241</v>
      </c>
      <c r="AZ338"/>
      <c r="BA338"/>
      <c r="BB338"/>
      <c r="BC338"/>
      <c r="BD338"/>
    </row>
    <row r="339" spans="1:56" ht="15.75" customHeight="1" x14ac:dyDescent="0.2">
      <c r="A339" s="93" t="s">
        <v>1798</v>
      </c>
      <c r="B339" s="95" t="s">
        <v>437</v>
      </c>
      <c r="C339" s="94" t="s">
        <v>261</v>
      </c>
      <c r="D339" s="94" t="s">
        <v>48</v>
      </c>
      <c r="E339" s="94" t="s">
        <v>48</v>
      </c>
      <c r="F339" s="94" t="s">
        <v>386</v>
      </c>
      <c r="G339" s="96" t="s">
        <v>1137</v>
      </c>
      <c r="H339" s="96" t="s">
        <v>1138</v>
      </c>
      <c r="I339" s="96" t="s">
        <v>48</v>
      </c>
      <c r="J339" s="96" t="s">
        <v>48</v>
      </c>
      <c r="K339" s="96" t="s">
        <v>386</v>
      </c>
      <c r="L339" s="65">
        <f>HLOOKUP(L$20,$S$18:$AW339,ROW($S339)-ROW($S$18)+1,FALSE)</f>
        <v>2020</v>
      </c>
      <c r="M339" s="65">
        <f>HLOOKUP(M$20,$S$18:$AW339,ROW($S339)-ROW($S$18)+1,FALSE)</f>
        <v>2170</v>
      </c>
      <c r="N339" s="66">
        <f t="shared" si="9"/>
        <v>7.4257425742574323E-2</v>
      </c>
      <c r="O339" s="31">
        <f>IF(ISERROR(SUMIF($B$21:$B$672,$B339,$M$21:$M$672)/SUMIF($B$21:$B$672,$B339,$L$21:$L$672)-1),"-",SUMIF($B$21:$B$672,$B339,$M$21:$M$672)/SUMIF($B$21:$B$672,$B339,$L$21:$L$672)-1)</f>
        <v>7.4257425742574323E-2</v>
      </c>
      <c r="P339" s="31">
        <f>IF(ISERROR(SUMIF($J$21:$J$672,$J339,$M$21:$M$672)/SUMIF($J$21:$J$672,$J339,$L$21:$L$672)-1),"-",SUMIF($J$21:$J$672,$J339,$M$21:$M$672)/SUMIF($J$21:$J$672,$J339,$L$21:$L$672)-1)</f>
        <v>-5.1658905704307312E-2</v>
      </c>
      <c r="Q339" s="31">
        <f>IF(ISERROR(SUMIF($K$21:$K$672,$K339,$M$21:$M$672)/SUMIF($K$21:$K$672,$K339,$L$21:$L$672)-1),"-",SUMIF($K$21:$K$672,$K339,$M$21:$M$672)/SUMIF($K$21:$K$672,$K339,$L$21:$L$672)-1)</f>
        <v>-6.9526650567419579E-2</v>
      </c>
      <c r="R339" s="31">
        <f>IF(ISERROR(SUMIF($I$21:$I$672,$I339,$M$21:$M$672)/SUMIF($I$21:$I$672,$I339,$L$21:$L$672)-1),"-",SUMIF($I$21:$I$672,$I339,$M$21:$M$672)/SUMIF($I$21:$I$672,$I339,$L$21:$L$672)-1)</f>
        <v>-4.4239087691702705E-2</v>
      </c>
      <c r="S339" s="46">
        <v>1476</v>
      </c>
      <c r="T339" s="46">
        <v>1480</v>
      </c>
      <c r="U339" s="46">
        <v>1574</v>
      </c>
      <c r="V339" s="46">
        <v>1709</v>
      </c>
      <c r="W339" s="46">
        <v>1830</v>
      </c>
      <c r="X339" s="46">
        <v>2020</v>
      </c>
      <c r="Y339" s="46">
        <v>2171</v>
      </c>
      <c r="Z339" s="46">
        <v>2240</v>
      </c>
      <c r="AA339" s="46">
        <v>2261</v>
      </c>
      <c r="AB339" s="46">
        <v>2221</v>
      </c>
      <c r="AC339" s="46">
        <v>2170</v>
      </c>
      <c r="AD339" s="46">
        <v>2113</v>
      </c>
      <c r="AE339" s="46">
        <v>2072</v>
      </c>
      <c r="AF339" s="46">
        <v>2037</v>
      </c>
      <c r="AG339" s="46">
        <v>2015</v>
      </c>
      <c r="AH339" s="46">
        <v>1994</v>
      </c>
      <c r="AI339" s="46">
        <v>1965</v>
      </c>
      <c r="AJ339" s="46">
        <v>1921</v>
      </c>
      <c r="AK339" s="46">
        <v>1896</v>
      </c>
      <c r="AL339" s="46">
        <v>1895</v>
      </c>
      <c r="AM339" s="46">
        <v>1890</v>
      </c>
      <c r="AN339" s="46">
        <v>1904</v>
      </c>
      <c r="AO339" s="46">
        <v>1913</v>
      </c>
      <c r="AP339" s="46">
        <v>1943</v>
      </c>
      <c r="AQ339" s="46">
        <v>1973</v>
      </c>
      <c r="AR339" s="47">
        <v>1995</v>
      </c>
      <c r="AS339" s="80">
        <f>IF(COUNTIF(B$20:B339,B339)=1,1,"-")</f>
        <v>1</v>
      </c>
      <c r="AT339" s="80" t="str">
        <f>IF(COUNTIF(J$20:J339,J339)=1,1,"-")</f>
        <v>-</v>
      </c>
      <c r="AU339" s="80" t="str">
        <f>IF(COUNTIF(K$20:K339,K339)=1,1,"-")</f>
        <v>-</v>
      </c>
      <c r="AV339" s="80" t="str">
        <f>IF(COUNTIF(I$20:I339,I339)=1,1,"-")</f>
        <v>-</v>
      </c>
      <c r="AW339" s="48" t="s">
        <v>241</v>
      </c>
      <c r="AZ339"/>
      <c r="BA339"/>
      <c r="BB339"/>
      <c r="BC339"/>
      <c r="BD339"/>
    </row>
    <row r="340" spans="1:56" ht="15.75" customHeight="1" x14ac:dyDescent="0.2">
      <c r="A340" s="93" t="s">
        <v>1798</v>
      </c>
      <c r="B340" s="95" t="s">
        <v>1956</v>
      </c>
      <c r="C340" s="94" t="s">
        <v>1957</v>
      </c>
      <c r="D340" s="94" t="s">
        <v>62</v>
      </c>
      <c r="E340" s="94" t="s">
        <v>62</v>
      </c>
      <c r="F340" s="94" t="s">
        <v>389</v>
      </c>
      <c r="G340" s="96" t="s">
        <v>1139</v>
      </c>
      <c r="H340" s="96" t="s">
        <v>1140</v>
      </c>
      <c r="I340" s="96" t="s">
        <v>147</v>
      </c>
      <c r="J340" s="96" t="s">
        <v>147</v>
      </c>
      <c r="K340" s="96" t="s">
        <v>389</v>
      </c>
      <c r="L340" s="65">
        <f>HLOOKUP(L$20,$S$18:$AW340,ROW($S340)-ROW($S$18)+1,FALSE)</f>
        <v>4544</v>
      </c>
      <c r="M340" s="65">
        <f>HLOOKUP(M$20,$S$18:$AW340,ROW($S340)-ROW($S$18)+1,FALSE)</f>
        <v>4227</v>
      </c>
      <c r="N340" s="66">
        <f t="shared" si="9"/>
        <v>-6.9762323943661997E-2</v>
      </c>
      <c r="O340" s="31">
        <f>IF(ISERROR(SUMIF($B$21:$B$672,$B340,$M$21:$M$672)/SUMIF($B$21:$B$672,$B340,$L$21:$L$672)-1),"-",SUMIF($B$21:$B$672,$B340,$M$21:$M$672)/SUMIF($B$21:$B$672,$B340,$L$21:$L$672)-1)</f>
        <v>-6.9290712468193405E-2</v>
      </c>
      <c r="P340" s="31">
        <f>IF(ISERROR(SUMIF($J$21:$J$672,$J340,$M$21:$M$672)/SUMIF($J$21:$J$672,$J340,$L$21:$L$672)-1),"-",SUMIF($J$21:$J$672,$J340,$M$21:$M$672)/SUMIF($J$21:$J$672,$J340,$L$21:$L$672)-1)</f>
        <v>-6.9762323943661997E-2</v>
      </c>
      <c r="Q340" s="31">
        <f>IF(ISERROR(SUMIF($K$21:$K$672,$K340,$M$21:$M$672)/SUMIF($K$21:$K$672,$K340,$L$21:$L$672)-1),"-",SUMIF($K$21:$K$672,$K340,$M$21:$M$672)/SUMIF($K$21:$K$672,$K340,$L$21:$L$672)-1)</f>
        <v>-7.8231982896267982E-2</v>
      </c>
      <c r="R340" s="31">
        <f>IF(ISERROR(SUMIF($I$21:$I$672,$I340,$M$21:$M$672)/SUMIF($I$21:$I$672,$I340,$L$21:$L$672)-1),"-",SUMIF($I$21:$I$672,$I340,$M$21:$M$672)/SUMIF($I$21:$I$672,$I340,$L$21:$L$672)-1)</f>
        <v>-6.9762323943661997E-2</v>
      </c>
      <c r="S340" s="46">
        <v>3836</v>
      </c>
      <c r="T340" s="46">
        <v>3998</v>
      </c>
      <c r="U340" s="46">
        <v>4126</v>
      </c>
      <c r="V340" s="46">
        <v>4282</v>
      </c>
      <c r="W340" s="46">
        <v>4521</v>
      </c>
      <c r="X340" s="46">
        <v>4544</v>
      </c>
      <c r="Y340" s="46">
        <v>4541</v>
      </c>
      <c r="Z340" s="46">
        <v>4472</v>
      </c>
      <c r="AA340" s="46">
        <v>4385</v>
      </c>
      <c r="AB340" s="46">
        <v>4274</v>
      </c>
      <c r="AC340" s="46">
        <v>4227</v>
      </c>
      <c r="AD340" s="46">
        <v>4228</v>
      </c>
      <c r="AE340" s="46">
        <v>4214</v>
      </c>
      <c r="AF340" s="46">
        <v>4155</v>
      </c>
      <c r="AG340" s="46">
        <v>4102</v>
      </c>
      <c r="AH340" s="46">
        <v>4057</v>
      </c>
      <c r="AI340" s="46">
        <v>4008</v>
      </c>
      <c r="AJ340" s="46">
        <v>3984</v>
      </c>
      <c r="AK340" s="46">
        <v>3948</v>
      </c>
      <c r="AL340" s="46">
        <v>3957</v>
      </c>
      <c r="AM340" s="46">
        <v>3975</v>
      </c>
      <c r="AN340" s="46">
        <v>4029</v>
      </c>
      <c r="AO340" s="46">
        <v>4101</v>
      </c>
      <c r="AP340" s="46">
        <v>4179</v>
      </c>
      <c r="AQ340" s="46">
        <v>4256</v>
      </c>
      <c r="AR340" s="47">
        <v>4302</v>
      </c>
      <c r="AS340" s="80" t="str">
        <f>IF(COUNTIF(B$20:B340,B340)=1,1,"-")</f>
        <v>-</v>
      </c>
      <c r="AT340" s="80">
        <f>IF(COUNTIF(J$20:J340,J340)=1,1,"-")</f>
        <v>1</v>
      </c>
      <c r="AU340" s="80" t="str">
        <f>IF(COUNTIF(K$20:K340,K340)=1,1,"-")</f>
        <v>-</v>
      </c>
      <c r="AV340" s="80">
        <f>IF(COUNTIF(I$20:I340,I340)=1,1,"-")</f>
        <v>1</v>
      </c>
      <c r="AW340" s="48" t="s">
        <v>241</v>
      </c>
      <c r="AZ340"/>
      <c r="BA340"/>
      <c r="BB340"/>
      <c r="BC340"/>
      <c r="BD340"/>
    </row>
    <row r="341" spans="1:56" ht="15.75" customHeight="1" x14ac:dyDescent="0.2">
      <c r="A341" s="93" t="s">
        <v>1798</v>
      </c>
      <c r="B341" s="95" t="s">
        <v>1843</v>
      </c>
      <c r="C341" s="94" t="s">
        <v>1844</v>
      </c>
      <c r="D341" s="94" t="s">
        <v>86</v>
      </c>
      <c r="E341" s="94" t="s">
        <v>86</v>
      </c>
      <c r="F341" s="94" t="s">
        <v>395</v>
      </c>
      <c r="G341" s="96" t="s">
        <v>1141</v>
      </c>
      <c r="H341" s="96" t="s">
        <v>1142</v>
      </c>
      <c r="I341" s="96" t="s">
        <v>86</v>
      </c>
      <c r="J341" s="96" t="s">
        <v>86</v>
      </c>
      <c r="K341" s="96" t="s">
        <v>395</v>
      </c>
      <c r="L341" s="65">
        <f>HLOOKUP(L$20,$S$18:$AW341,ROW($S341)-ROW($S$18)+1,FALSE)</f>
        <v>969</v>
      </c>
      <c r="M341" s="65">
        <f>HLOOKUP(M$20,$S$18:$AW341,ROW($S341)-ROW($S$18)+1,FALSE)</f>
        <v>1041</v>
      </c>
      <c r="N341" s="66">
        <f t="shared" ref="N341:N404" si="10">IF(ISERROR(M341/L341-1),"-",M341/L341-1)</f>
        <v>7.4303405572755388E-2</v>
      </c>
      <c r="O341" s="31">
        <f>IF(ISERROR(SUMIF($B$21:$B$672,$B341,$M$21:$M$672)/SUMIF($B$21:$B$672,$B341,$L$21:$L$672)-1),"-",SUMIF($B$21:$B$672,$B341,$M$21:$M$672)/SUMIF($B$21:$B$672,$B341,$L$21:$L$672)-1)</f>
        <v>4.2777117637073481E-2</v>
      </c>
      <c r="P341" s="31">
        <f>IF(ISERROR(SUMIF($J$21:$J$672,$J341,$M$21:$M$672)/SUMIF($J$21:$J$672,$J341,$L$21:$L$672)-1),"-",SUMIF($J$21:$J$672,$J341,$M$21:$M$672)/SUMIF($J$21:$J$672,$J341,$L$21:$L$672)-1)</f>
        <v>9.1339071101806724E-2</v>
      </c>
      <c r="Q341" s="31">
        <f>IF(ISERROR(SUMIF($K$21:$K$672,$K341,$M$21:$M$672)/SUMIF($K$21:$K$672,$K341,$L$21:$L$672)-1),"-",SUMIF($K$21:$K$672,$K341,$M$21:$M$672)/SUMIF($K$21:$K$672,$K341,$L$21:$L$672)-1)</f>
        <v>-1.9312825455785054E-2</v>
      </c>
      <c r="R341" s="31">
        <f>IF(ISERROR(SUMIF($I$21:$I$672,$I341,$M$21:$M$672)/SUMIF($I$21:$I$672,$I341,$L$21:$L$672)-1),"-",SUMIF($I$21:$I$672,$I341,$M$21:$M$672)/SUMIF($I$21:$I$672,$I341,$L$21:$L$672)-1)</f>
        <v>9.2878722485973286E-2</v>
      </c>
      <c r="S341" s="46">
        <v>942</v>
      </c>
      <c r="T341" s="46">
        <v>952</v>
      </c>
      <c r="U341" s="46">
        <v>963</v>
      </c>
      <c r="V341" s="46">
        <v>993</v>
      </c>
      <c r="W341" s="46">
        <v>962</v>
      </c>
      <c r="X341" s="46">
        <v>969</v>
      </c>
      <c r="Y341" s="46">
        <v>965</v>
      </c>
      <c r="Z341" s="46">
        <v>975</v>
      </c>
      <c r="AA341" s="46">
        <v>1000</v>
      </c>
      <c r="AB341" s="46">
        <v>1011</v>
      </c>
      <c r="AC341" s="46">
        <v>1041</v>
      </c>
      <c r="AD341" s="46">
        <v>1057</v>
      </c>
      <c r="AE341" s="46">
        <v>1059</v>
      </c>
      <c r="AF341" s="46">
        <v>1066</v>
      </c>
      <c r="AG341" s="46">
        <v>1084</v>
      </c>
      <c r="AH341" s="46">
        <v>1092</v>
      </c>
      <c r="AI341" s="46">
        <v>1091</v>
      </c>
      <c r="AJ341" s="46">
        <v>1088</v>
      </c>
      <c r="AK341" s="46">
        <v>1087</v>
      </c>
      <c r="AL341" s="46">
        <v>1081</v>
      </c>
      <c r="AM341" s="46">
        <v>1080</v>
      </c>
      <c r="AN341" s="46">
        <v>1091</v>
      </c>
      <c r="AO341" s="46">
        <v>1113</v>
      </c>
      <c r="AP341" s="46">
        <v>1126</v>
      </c>
      <c r="AQ341" s="46">
        <v>1141</v>
      </c>
      <c r="AR341" s="47">
        <v>1161</v>
      </c>
      <c r="AS341" s="80" t="str">
        <f>IF(COUNTIF(B$20:B341,B341)=1,1,"-")</f>
        <v>-</v>
      </c>
      <c r="AT341" s="80" t="str">
        <f>IF(COUNTIF(J$20:J341,J341)=1,1,"-")</f>
        <v>-</v>
      </c>
      <c r="AU341" s="80" t="str">
        <f>IF(COUNTIF(K$20:K341,K341)=1,1,"-")</f>
        <v>-</v>
      </c>
      <c r="AV341" s="80" t="str">
        <f>IF(COUNTIF(I$20:I341,I341)=1,1,"-")</f>
        <v>-</v>
      </c>
      <c r="AW341" s="48" t="s">
        <v>241</v>
      </c>
      <c r="AZ341"/>
      <c r="BA341"/>
      <c r="BB341"/>
      <c r="BC341"/>
      <c r="BD341"/>
    </row>
    <row r="342" spans="1:56" ht="15.75" customHeight="1" x14ac:dyDescent="0.2">
      <c r="A342" s="93" t="s">
        <v>1798</v>
      </c>
      <c r="B342" s="95" t="s">
        <v>2068</v>
      </c>
      <c r="C342" s="94" t="s">
        <v>2069</v>
      </c>
      <c r="D342" s="94" t="s">
        <v>113</v>
      </c>
      <c r="E342" s="94" t="s">
        <v>113</v>
      </c>
      <c r="F342" s="94" t="s">
        <v>385</v>
      </c>
      <c r="G342" s="96" t="s">
        <v>1143</v>
      </c>
      <c r="H342" s="96" t="s">
        <v>1144</v>
      </c>
      <c r="I342" s="96" t="s">
        <v>301</v>
      </c>
      <c r="J342" s="96" t="s">
        <v>140</v>
      </c>
      <c r="K342" s="96" t="s">
        <v>385</v>
      </c>
      <c r="L342" s="65">
        <f>HLOOKUP(L$20,$S$18:$AW342,ROW($S342)-ROW($S$18)+1,FALSE)</f>
        <v>1541</v>
      </c>
      <c r="M342" s="65">
        <f>HLOOKUP(M$20,$S$18:$AW342,ROW($S342)-ROW($S$18)+1,FALSE)</f>
        <v>1334</v>
      </c>
      <c r="N342" s="66">
        <f t="shared" si="10"/>
        <v>-0.13432835820895528</v>
      </c>
      <c r="O342" s="31">
        <f>IF(ISERROR(SUMIF($B$21:$B$672,$B342,$M$21:$M$672)/SUMIF($B$21:$B$672,$B342,$L$21:$L$672)-1),"-",SUMIF($B$21:$B$672,$B342,$M$21:$M$672)/SUMIF($B$21:$B$672,$B342,$L$21:$L$672)-1)</f>
        <v>-7.0809925093632931E-2</v>
      </c>
      <c r="P342" s="31">
        <f>IF(ISERROR(SUMIF($J$21:$J$672,$J342,$M$21:$M$672)/SUMIF($J$21:$J$672,$J342,$L$21:$L$672)-1),"-",SUMIF($J$21:$J$672,$J342,$M$21:$M$672)/SUMIF($J$21:$J$672,$J342,$L$21:$L$672)-1)</f>
        <v>-0.13432835820895528</v>
      </c>
      <c r="Q342" s="31">
        <f>IF(ISERROR(SUMIF($K$21:$K$672,$K342,$M$21:$M$672)/SUMIF($K$21:$K$672,$K342,$L$21:$L$672)-1),"-",SUMIF($K$21:$K$672,$K342,$M$21:$M$672)/SUMIF($K$21:$K$672,$K342,$L$21:$L$672)-1)</f>
        <v>-0.10412074832930718</v>
      </c>
      <c r="R342" s="31">
        <f>IF(ISERROR(SUMIF($I$21:$I$672,$I342,$M$21:$M$672)/SUMIF($I$21:$I$672,$I342,$L$21:$L$672)-1),"-",SUMIF($I$21:$I$672,$I342,$M$21:$M$672)/SUMIF($I$21:$I$672,$I342,$L$21:$L$672)-1)</f>
        <v>-0.13432835820895528</v>
      </c>
      <c r="S342" s="46">
        <v>1775</v>
      </c>
      <c r="T342" s="46">
        <v>1749</v>
      </c>
      <c r="U342" s="46">
        <v>1753</v>
      </c>
      <c r="V342" s="46">
        <v>1708</v>
      </c>
      <c r="W342" s="46">
        <v>1619</v>
      </c>
      <c r="X342" s="46">
        <v>1541</v>
      </c>
      <c r="Y342" s="46">
        <v>1465</v>
      </c>
      <c r="Z342" s="46">
        <v>1429</v>
      </c>
      <c r="AA342" s="46">
        <v>1380</v>
      </c>
      <c r="AB342" s="46">
        <v>1335</v>
      </c>
      <c r="AC342" s="46">
        <v>1334</v>
      </c>
      <c r="AD342" s="46">
        <v>1296</v>
      </c>
      <c r="AE342" s="46">
        <v>1282</v>
      </c>
      <c r="AF342" s="46">
        <v>1267</v>
      </c>
      <c r="AG342" s="46">
        <v>1240</v>
      </c>
      <c r="AH342" s="46">
        <v>1249</v>
      </c>
      <c r="AI342" s="46">
        <v>1246</v>
      </c>
      <c r="AJ342" s="46">
        <v>1243</v>
      </c>
      <c r="AK342" s="46">
        <v>1233</v>
      </c>
      <c r="AL342" s="46">
        <v>1213</v>
      </c>
      <c r="AM342" s="46">
        <v>1208</v>
      </c>
      <c r="AN342" s="46">
        <v>1215</v>
      </c>
      <c r="AO342" s="46">
        <v>1232</v>
      </c>
      <c r="AP342" s="46">
        <v>1238</v>
      </c>
      <c r="AQ342" s="46">
        <v>1247</v>
      </c>
      <c r="AR342" s="47">
        <v>1239</v>
      </c>
      <c r="AS342" s="80" t="str">
        <f>IF(COUNTIF(B$20:B342,B342)=1,1,"-")</f>
        <v>-</v>
      </c>
      <c r="AT342" s="80">
        <f>IF(COUNTIF(J$20:J342,J342)=1,1,"-")</f>
        <v>1</v>
      </c>
      <c r="AU342" s="80" t="str">
        <f>IF(COUNTIF(K$20:K342,K342)=1,1,"-")</f>
        <v>-</v>
      </c>
      <c r="AV342" s="80">
        <f>IF(COUNTIF(I$20:I342,I342)=1,1,"-")</f>
        <v>1</v>
      </c>
      <c r="AW342" s="48" t="s">
        <v>241</v>
      </c>
      <c r="AZ342"/>
      <c r="BA342"/>
      <c r="BB342"/>
      <c r="BC342"/>
      <c r="BD342"/>
    </row>
    <row r="343" spans="1:56" ht="15.75" customHeight="1" x14ac:dyDescent="0.2">
      <c r="A343" s="93" t="s">
        <v>1798</v>
      </c>
      <c r="B343" s="95" t="s">
        <v>2198</v>
      </c>
      <c r="C343" s="94" t="s">
        <v>2199</v>
      </c>
      <c r="D343" s="94" t="s">
        <v>24</v>
      </c>
      <c r="E343" s="94" t="s">
        <v>24</v>
      </c>
      <c r="F343" s="94" t="s">
        <v>387</v>
      </c>
      <c r="G343" s="96" t="s">
        <v>1145</v>
      </c>
      <c r="H343" s="96" t="s">
        <v>1146</v>
      </c>
      <c r="I343" s="96" t="s">
        <v>24</v>
      </c>
      <c r="J343" s="96" t="s">
        <v>24</v>
      </c>
      <c r="K343" s="96" t="s">
        <v>387</v>
      </c>
      <c r="L343" s="65">
        <f>HLOOKUP(L$20,$S$18:$AW343,ROW($S343)-ROW($S$18)+1,FALSE)</f>
        <v>2138</v>
      </c>
      <c r="M343" s="65">
        <f>HLOOKUP(M$20,$S$18:$AW343,ROW($S343)-ROW($S$18)+1,FALSE)</f>
        <v>1825</v>
      </c>
      <c r="N343" s="66">
        <f t="shared" si="10"/>
        <v>-0.14639850327408799</v>
      </c>
      <c r="O343" s="31">
        <f>IF(ISERROR(SUMIF($B$21:$B$672,$B343,$M$21:$M$672)/SUMIF($B$21:$B$672,$B343,$L$21:$L$672)-1),"-",SUMIF($B$21:$B$672,$B343,$M$21:$M$672)/SUMIF($B$21:$B$672,$B343,$L$21:$L$672)-1)</f>
        <v>-0.14639850327408799</v>
      </c>
      <c r="P343" s="31">
        <f>IF(ISERROR(SUMIF($J$21:$J$672,$J343,$M$21:$M$672)/SUMIF($J$21:$J$672,$J343,$L$21:$L$672)-1),"-",SUMIF($J$21:$J$672,$J343,$M$21:$M$672)/SUMIF($J$21:$J$672,$J343,$L$21:$L$672)-1)</f>
        <v>-0.14639850327408799</v>
      </c>
      <c r="Q343" s="31">
        <f>IF(ISERROR(SUMIF($K$21:$K$672,$K343,$M$21:$M$672)/SUMIF($K$21:$K$672,$K343,$L$21:$L$672)-1),"-",SUMIF($K$21:$K$672,$K343,$M$21:$M$672)/SUMIF($K$21:$K$672,$K343,$L$21:$L$672)-1)</f>
        <v>-6.8899789056344862E-2</v>
      </c>
      <c r="R343" s="31">
        <f>IF(ISERROR(SUMIF($I$21:$I$672,$I343,$M$21:$M$672)/SUMIF($I$21:$I$672,$I343,$L$21:$L$672)-1),"-",SUMIF($I$21:$I$672,$I343,$M$21:$M$672)/SUMIF($I$21:$I$672,$I343,$L$21:$L$672)-1)</f>
        <v>-0.14639850327408799</v>
      </c>
      <c r="S343" s="46">
        <v>2021</v>
      </c>
      <c r="T343" s="46">
        <v>1980</v>
      </c>
      <c r="U343" s="46">
        <v>2023</v>
      </c>
      <c r="V343" s="46">
        <v>2067</v>
      </c>
      <c r="W343" s="46">
        <v>2079</v>
      </c>
      <c r="X343" s="46">
        <v>2138</v>
      </c>
      <c r="Y343" s="46">
        <v>2103</v>
      </c>
      <c r="Z343" s="46">
        <v>2005</v>
      </c>
      <c r="AA343" s="46">
        <v>1943</v>
      </c>
      <c r="AB343" s="46">
        <v>1860</v>
      </c>
      <c r="AC343" s="46">
        <v>1825</v>
      </c>
      <c r="AD343" s="46">
        <v>1819</v>
      </c>
      <c r="AE343" s="46">
        <v>1827</v>
      </c>
      <c r="AF343" s="46">
        <v>1818</v>
      </c>
      <c r="AG343" s="46">
        <v>1801</v>
      </c>
      <c r="AH343" s="46">
        <v>1748</v>
      </c>
      <c r="AI343" s="46">
        <v>1702</v>
      </c>
      <c r="AJ343" s="46">
        <v>1659</v>
      </c>
      <c r="AK343" s="46">
        <v>1610</v>
      </c>
      <c r="AL343" s="46">
        <v>1574</v>
      </c>
      <c r="AM343" s="46">
        <v>1532</v>
      </c>
      <c r="AN343" s="46">
        <v>1499</v>
      </c>
      <c r="AO343" s="46">
        <v>1497</v>
      </c>
      <c r="AP343" s="46">
        <v>1493</v>
      </c>
      <c r="AQ343" s="46">
        <v>1498</v>
      </c>
      <c r="AR343" s="47">
        <v>1488</v>
      </c>
      <c r="AS343" s="80">
        <f>IF(COUNTIF(B$20:B343,B343)=1,1,"-")</f>
        <v>1</v>
      </c>
      <c r="AT343" s="80">
        <f>IF(COUNTIF(J$20:J343,J343)=1,1,"-")</f>
        <v>1</v>
      </c>
      <c r="AU343" s="80" t="str">
        <f>IF(COUNTIF(K$20:K343,K343)=1,1,"-")</f>
        <v>-</v>
      </c>
      <c r="AV343" s="80">
        <f>IF(COUNTIF(I$20:I343,I343)=1,1,"-")</f>
        <v>1</v>
      </c>
      <c r="AW343" s="48" t="s">
        <v>241</v>
      </c>
      <c r="AZ343"/>
      <c r="BA343"/>
      <c r="BB343"/>
      <c r="BC343"/>
      <c r="BD343"/>
    </row>
    <row r="344" spans="1:56" ht="15.75" customHeight="1" x14ac:dyDescent="0.2">
      <c r="A344" s="93" t="s">
        <v>1798</v>
      </c>
      <c r="B344" s="95" t="s">
        <v>1907</v>
      </c>
      <c r="C344" s="94" t="s">
        <v>1908</v>
      </c>
      <c r="D344" s="94" t="s">
        <v>22</v>
      </c>
      <c r="E344" s="94" t="s">
        <v>22</v>
      </c>
      <c r="F344" s="94" t="s">
        <v>391</v>
      </c>
      <c r="G344" s="96" t="s">
        <v>1147</v>
      </c>
      <c r="H344" s="96" t="s">
        <v>1148</v>
      </c>
      <c r="I344" s="96" t="s">
        <v>352</v>
      </c>
      <c r="J344" s="96" t="s">
        <v>54</v>
      </c>
      <c r="K344" s="96" t="s">
        <v>391</v>
      </c>
      <c r="L344" s="65">
        <f>HLOOKUP(L$20,$S$18:$AW344,ROW($S344)-ROW($S$18)+1,FALSE)</f>
        <v>188</v>
      </c>
      <c r="M344" s="65">
        <f>HLOOKUP(M$20,$S$18:$AW344,ROW($S344)-ROW($S$18)+1,FALSE)</f>
        <v>161</v>
      </c>
      <c r="N344" s="66">
        <f t="shared" si="10"/>
        <v>-0.1436170212765957</v>
      </c>
      <c r="O344" s="31">
        <f>IF(ISERROR(SUMIF($B$21:$B$672,$B344,$M$21:$M$672)/SUMIF($B$21:$B$672,$B344,$L$21:$L$672)-1),"-",SUMIF($B$21:$B$672,$B344,$M$21:$M$672)/SUMIF($B$21:$B$672,$B344,$L$21:$L$672)-1)</f>
        <v>-2.0822331195775146E-2</v>
      </c>
      <c r="P344" s="31">
        <f>IF(ISERROR(SUMIF($J$21:$J$672,$J344,$M$21:$M$672)/SUMIF($J$21:$J$672,$J344,$L$21:$L$672)-1),"-",SUMIF($J$21:$J$672,$J344,$M$21:$M$672)/SUMIF($J$21:$J$672,$J344,$L$21:$L$672)-1)</f>
        <v>2.5293586269196089E-2</v>
      </c>
      <c r="Q344" s="31">
        <f>IF(ISERROR(SUMIF($K$21:$K$672,$K344,$M$21:$M$672)/SUMIF($K$21:$K$672,$K344,$L$21:$L$672)-1),"-",SUMIF($K$21:$K$672,$K344,$M$21:$M$672)/SUMIF($K$21:$K$672,$K344,$L$21:$L$672)-1)</f>
        <v>-3.0916047319583084E-2</v>
      </c>
      <c r="R344" s="31">
        <f>IF(ISERROR(SUMIF($I$21:$I$672,$I344,$M$21:$M$672)/SUMIF($I$21:$I$672,$I344,$L$21:$L$672)-1),"-",SUMIF($I$21:$I$672,$I344,$M$21:$M$672)/SUMIF($I$21:$I$672,$I344,$L$21:$L$672)-1)</f>
        <v>4.1256054785368201E-2</v>
      </c>
      <c r="S344" s="46">
        <v>145</v>
      </c>
      <c r="T344" s="46">
        <v>140</v>
      </c>
      <c r="U344" s="46">
        <v>126</v>
      </c>
      <c r="V344" s="46">
        <v>164</v>
      </c>
      <c r="W344" s="46">
        <v>168</v>
      </c>
      <c r="X344" s="46">
        <v>188</v>
      </c>
      <c r="Y344" s="46">
        <v>193</v>
      </c>
      <c r="Z344" s="46">
        <v>187</v>
      </c>
      <c r="AA344" s="46">
        <v>175</v>
      </c>
      <c r="AB344" s="46">
        <v>165</v>
      </c>
      <c r="AC344" s="46">
        <v>161</v>
      </c>
      <c r="AD344" s="46">
        <v>157</v>
      </c>
      <c r="AE344" s="46">
        <v>153</v>
      </c>
      <c r="AF344" s="46">
        <v>149</v>
      </c>
      <c r="AG344" s="46">
        <v>145</v>
      </c>
      <c r="AH344" s="46">
        <v>141</v>
      </c>
      <c r="AI344" s="46">
        <v>138</v>
      </c>
      <c r="AJ344" s="46">
        <v>134</v>
      </c>
      <c r="AK344" s="46">
        <v>133</v>
      </c>
      <c r="AL344" s="46">
        <v>131</v>
      </c>
      <c r="AM344" s="46">
        <v>133</v>
      </c>
      <c r="AN344" s="46">
        <v>133</v>
      </c>
      <c r="AO344" s="46">
        <v>137</v>
      </c>
      <c r="AP344" s="46">
        <v>140</v>
      </c>
      <c r="AQ344" s="46">
        <v>143</v>
      </c>
      <c r="AR344" s="47">
        <v>146</v>
      </c>
      <c r="AS344" s="80" t="str">
        <f>IF(COUNTIF(B$20:B344,B344)=1,1,"-")</f>
        <v>-</v>
      </c>
      <c r="AT344" s="80" t="str">
        <f>IF(COUNTIF(J$20:J344,J344)=1,1,"-")</f>
        <v>-</v>
      </c>
      <c r="AU344" s="80" t="str">
        <f>IF(COUNTIF(K$20:K344,K344)=1,1,"-")</f>
        <v>-</v>
      </c>
      <c r="AV344" s="80" t="str">
        <f>IF(COUNTIF(I$20:I344,I344)=1,1,"-")</f>
        <v>-</v>
      </c>
      <c r="AW344" s="48" t="s">
        <v>241</v>
      </c>
      <c r="AZ344"/>
      <c r="BA344"/>
      <c r="BB344"/>
      <c r="BC344"/>
      <c r="BD344"/>
    </row>
    <row r="345" spans="1:56" ht="15.75" customHeight="1" x14ac:dyDescent="0.2">
      <c r="A345" s="93" t="s">
        <v>1798</v>
      </c>
      <c r="B345" s="95" t="s">
        <v>2080</v>
      </c>
      <c r="C345" s="94" t="s">
        <v>2081</v>
      </c>
      <c r="D345" s="94" t="s">
        <v>39</v>
      </c>
      <c r="E345" s="94" t="s">
        <v>39</v>
      </c>
      <c r="F345" s="94" t="s">
        <v>384</v>
      </c>
      <c r="G345" s="96" t="s">
        <v>1149</v>
      </c>
      <c r="H345" s="96" t="s">
        <v>1150</v>
      </c>
      <c r="I345" s="96" t="s">
        <v>39</v>
      </c>
      <c r="J345" s="96" t="s">
        <v>39</v>
      </c>
      <c r="K345" s="96" t="s">
        <v>384</v>
      </c>
      <c r="L345" s="65">
        <f>HLOOKUP(L$20,$S$18:$AW345,ROW($S345)-ROW($S$18)+1,FALSE)</f>
        <v>4542</v>
      </c>
      <c r="M345" s="65">
        <f>HLOOKUP(M$20,$S$18:$AW345,ROW($S345)-ROW($S$18)+1,FALSE)</f>
        <v>4476</v>
      </c>
      <c r="N345" s="66">
        <f t="shared" si="10"/>
        <v>-1.4531043593130732E-2</v>
      </c>
      <c r="O345" s="31">
        <f>IF(ISERROR(SUMIF($B$21:$B$672,$B345,$M$21:$M$672)/SUMIF($B$21:$B$672,$B345,$L$21:$L$672)-1),"-",SUMIF($B$21:$B$672,$B345,$M$21:$M$672)/SUMIF($B$21:$B$672,$B345,$L$21:$L$672)-1)</f>
        <v>1.4836232639711788E-2</v>
      </c>
      <c r="P345" s="31">
        <f>IF(ISERROR(SUMIF($J$21:$J$672,$J345,$M$21:$M$672)/SUMIF($J$21:$J$672,$J345,$L$21:$L$672)-1),"-",SUMIF($J$21:$J$672,$J345,$M$21:$M$672)/SUMIF($J$21:$J$672,$J345,$L$21:$L$672)-1)</f>
        <v>1.3258691809074907E-3</v>
      </c>
      <c r="Q345" s="31">
        <f>IF(ISERROR(SUMIF($K$21:$K$672,$K345,$M$21:$M$672)/SUMIF($K$21:$K$672,$K345,$L$21:$L$672)-1),"-",SUMIF($K$21:$K$672,$K345,$M$21:$M$672)/SUMIF($K$21:$K$672,$K345,$L$21:$L$672)-1)</f>
        <v>-2.2365450582957913E-2</v>
      </c>
      <c r="R345" s="31">
        <f>IF(ISERROR(SUMIF($I$21:$I$672,$I345,$M$21:$M$672)/SUMIF($I$21:$I$672,$I345,$L$21:$L$672)-1),"-",SUMIF($I$21:$I$672,$I345,$M$21:$M$672)/SUMIF($I$21:$I$672,$I345,$L$21:$L$672)-1)</f>
        <v>9.9792929670883268E-5</v>
      </c>
      <c r="S345" s="46">
        <v>4321</v>
      </c>
      <c r="T345" s="46">
        <v>4377</v>
      </c>
      <c r="U345" s="46">
        <v>4388</v>
      </c>
      <c r="V345" s="46">
        <v>4311</v>
      </c>
      <c r="W345" s="46">
        <v>4445</v>
      </c>
      <c r="X345" s="46">
        <v>4542</v>
      </c>
      <c r="Y345" s="46">
        <v>4561</v>
      </c>
      <c r="Z345" s="46">
        <v>4609</v>
      </c>
      <c r="AA345" s="46">
        <v>4535</v>
      </c>
      <c r="AB345" s="46">
        <v>4484</v>
      </c>
      <c r="AC345" s="46">
        <v>4476</v>
      </c>
      <c r="AD345" s="46">
        <v>4497</v>
      </c>
      <c r="AE345" s="46">
        <v>4522</v>
      </c>
      <c r="AF345" s="46">
        <v>4561</v>
      </c>
      <c r="AG345" s="46">
        <v>4615</v>
      </c>
      <c r="AH345" s="46">
        <v>4609</v>
      </c>
      <c r="AI345" s="46">
        <v>4590</v>
      </c>
      <c r="AJ345" s="46">
        <v>4543</v>
      </c>
      <c r="AK345" s="46">
        <v>4505</v>
      </c>
      <c r="AL345" s="46">
        <v>4476</v>
      </c>
      <c r="AM345" s="46">
        <v>4465</v>
      </c>
      <c r="AN345" s="46">
        <v>4476</v>
      </c>
      <c r="AO345" s="46">
        <v>4512</v>
      </c>
      <c r="AP345" s="46">
        <v>4536</v>
      </c>
      <c r="AQ345" s="46">
        <v>4574</v>
      </c>
      <c r="AR345" s="47">
        <v>4606</v>
      </c>
      <c r="AS345" s="80" t="str">
        <f>IF(COUNTIF(B$20:B345,B345)=1,1,"-")</f>
        <v>-</v>
      </c>
      <c r="AT345" s="80" t="str">
        <f>IF(COUNTIF(J$20:J345,J345)=1,1,"-")</f>
        <v>-</v>
      </c>
      <c r="AU345" s="80" t="str">
        <f>IF(COUNTIF(K$20:K345,K345)=1,1,"-")</f>
        <v>-</v>
      </c>
      <c r="AV345" s="80" t="str">
        <f>IF(COUNTIF(I$20:I345,I345)=1,1,"-")</f>
        <v>-</v>
      </c>
      <c r="AW345" s="48" t="s">
        <v>241</v>
      </c>
      <c r="AZ345"/>
      <c r="BA345"/>
      <c r="BB345"/>
      <c r="BC345"/>
      <c r="BD345"/>
    </row>
    <row r="346" spans="1:56" ht="15.75" customHeight="1" x14ac:dyDescent="0.2">
      <c r="A346" s="93" t="s">
        <v>1798</v>
      </c>
      <c r="B346" s="95" t="s">
        <v>446</v>
      </c>
      <c r="C346" s="94" t="s">
        <v>262</v>
      </c>
      <c r="D346" s="94" t="s">
        <v>23</v>
      </c>
      <c r="E346" s="94" t="s">
        <v>23</v>
      </c>
      <c r="F346" s="94" t="s">
        <v>391</v>
      </c>
      <c r="G346" s="96" t="s">
        <v>1151</v>
      </c>
      <c r="H346" s="96" t="s">
        <v>1152</v>
      </c>
      <c r="I346" s="96" t="s">
        <v>23</v>
      </c>
      <c r="J346" s="96" t="s">
        <v>23</v>
      </c>
      <c r="K346" s="96" t="s">
        <v>391</v>
      </c>
      <c r="L346" s="65">
        <f>HLOOKUP(L$20,$S$18:$AW346,ROW($S346)-ROW($S$18)+1,FALSE)</f>
        <v>167</v>
      </c>
      <c r="M346" s="65">
        <f>HLOOKUP(M$20,$S$18:$AW346,ROW($S346)-ROW($S$18)+1,FALSE)</f>
        <v>193</v>
      </c>
      <c r="N346" s="66">
        <f t="shared" si="10"/>
        <v>0.15568862275449091</v>
      </c>
      <c r="O346" s="31">
        <f>IF(ISERROR(SUMIF($B$21:$B$672,$B346,$M$21:$M$672)/SUMIF($B$21:$B$672,$B346,$L$21:$L$672)-1),"-",SUMIF($B$21:$B$672,$B346,$M$21:$M$672)/SUMIF($B$21:$B$672,$B346,$L$21:$L$672)-1)</f>
        <v>0.15568862275449091</v>
      </c>
      <c r="P346" s="31">
        <f>IF(ISERROR(SUMIF($J$21:$J$672,$J346,$M$21:$M$672)/SUMIF($J$21:$J$672,$J346,$L$21:$L$672)-1),"-",SUMIF($J$21:$J$672,$J346,$M$21:$M$672)/SUMIF($J$21:$J$672,$J346,$L$21:$L$672)-1)</f>
        <v>1.7005501076297502E-2</v>
      </c>
      <c r="Q346" s="31">
        <f>IF(ISERROR(SUMIF($K$21:$K$672,$K346,$M$21:$M$672)/SUMIF($K$21:$K$672,$K346,$L$21:$L$672)-1),"-",SUMIF($K$21:$K$672,$K346,$M$21:$M$672)/SUMIF($K$21:$K$672,$K346,$L$21:$L$672)-1)</f>
        <v>-3.0916047319583084E-2</v>
      </c>
      <c r="R346" s="31">
        <f>IF(ISERROR(SUMIF($I$21:$I$672,$I346,$M$21:$M$672)/SUMIF($I$21:$I$672,$I346,$L$21:$L$672)-1),"-",SUMIF($I$21:$I$672,$I346,$M$21:$M$672)/SUMIF($I$21:$I$672,$I346,$L$21:$L$672)-1)</f>
        <v>1.7005501076297502E-2</v>
      </c>
      <c r="S346" s="46">
        <v>155</v>
      </c>
      <c r="T346" s="46">
        <v>157</v>
      </c>
      <c r="U346" s="46">
        <v>168</v>
      </c>
      <c r="V346" s="46">
        <v>162</v>
      </c>
      <c r="W346" s="46">
        <v>166</v>
      </c>
      <c r="X346" s="46">
        <v>167</v>
      </c>
      <c r="Y346" s="46">
        <v>169</v>
      </c>
      <c r="Z346" s="46">
        <v>175</v>
      </c>
      <c r="AA346" s="46">
        <v>180</v>
      </c>
      <c r="AB346" s="46">
        <v>187</v>
      </c>
      <c r="AC346" s="46">
        <v>193</v>
      </c>
      <c r="AD346" s="46">
        <v>209</v>
      </c>
      <c r="AE346" s="46">
        <v>219</v>
      </c>
      <c r="AF346" s="46">
        <v>226</v>
      </c>
      <c r="AG346" s="46">
        <v>235</v>
      </c>
      <c r="AH346" s="46">
        <v>246</v>
      </c>
      <c r="AI346" s="46">
        <v>252</v>
      </c>
      <c r="AJ346" s="46">
        <v>257</v>
      </c>
      <c r="AK346" s="46">
        <v>262</v>
      </c>
      <c r="AL346" s="46">
        <v>271</v>
      </c>
      <c r="AM346" s="46">
        <v>272</v>
      </c>
      <c r="AN346" s="46">
        <v>274</v>
      </c>
      <c r="AO346" s="46">
        <v>279</v>
      </c>
      <c r="AP346" s="46">
        <v>284</v>
      </c>
      <c r="AQ346" s="46">
        <v>290</v>
      </c>
      <c r="AR346" s="47">
        <v>295</v>
      </c>
      <c r="AS346" s="80">
        <f>IF(COUNTIF(B$20:B346,B346)=1,1,"-")</f>
        <v>1</v>
      </c>
      <c r="AT346" s="80" t="str">
        <f>IF(COUNTIF(J$20:J346,J346)=1,1,"-")</f>
        <v>-</v>
      </c>
      <c r="AU346" s="80" t="str">
        <f>IF(COUNTIF(K$20:K346,K346)=1,1,"-")</f>
        <v>-</v>
      </c>
      <c r="AV346" s="80" t="str">
        <f>IF(COUNTIF(I$20:I346,I346)=1,1,"-")</f>
        <v>-</v>
      </c>
      <c r="AW346" s="48" t="s">
        <v>241</v>
      </c>
      <c r="AZ346"/>
      <c r="BA346"/>
      <c r="BB346"/>
      <c r="BC346"/>
      <c r="BD346"/>
    </row>
    <row r="347" spans="1:56" ht="15.75" customHeight="1" x14ac:dyDescent="0.2">
      <c r="A347" s="93" t="s">
        <v>1798</v>
      </c>
      <c r="B347" s="95" t="s">
        <v>2200</v>
      </c>
      <c r="C347" s="94" t="s">
        <v>2201</v>
      </c>
      <c r="D347" s="94" t="s">
        <v>23</v>
      </c>
      <c r="E347" s="94" t="s">
        <v>23</v>
      </c>
      <c r="F347" s="94" t="s">
        <v>391</v>
      </c>
      <c r="G347" s="96" t="s">
        <v>1153</v>
      </c>
      <c r="H347" s="96" t="s">
        <v>1154</v>
      </c>
      <c r="I347" s="96" t="s">
        <v>23</v>
      </c>
      <c r="J347" s="96" t="s">
        <v>23</v>
      </c>
      <c r="K347" s="96" t="s">
        <v>391</v>
      </c>
      <c r="L347" s="65">
        <f>HLOOKUP(L$20,$S$18:$AW347,ROW($S347)-ROW($S$18)+1,FALSE)</f>
        <v>4095</v>
      </c>
      <c r="M347" s="65">
        <f>HLOOKUP(M$20,$S$18:$AW347,ROW($S347)-ROW($S$18)+1,FALSE)</f>
        <v>4252</v>
      </c>
      <c r="N347" s="66">
        <f t="shared" si="10"/>
        <v>3.8339438339438425E-2</v>
      </c>
      <c r="O347" s="31">
        <f>IF(ISERROR(SUMIF($B$21:$B$672,$B347,$M$21:$M$672)/SUMIF($B$21:$B$672,$B347,$L$21:$L$672)-1),"-",SUMIF($B$21:$B$672,$B347,$M$21:$M$672)/SUMIF($B$21:$B$672,$B347,$L$21:$L$672)-1)</f>
        <v>3.8339438339438425E-2</v>
      </c>
      <c r="P347" s="31">
        <f>IF(ISERROR(SUMIF($J$21:$J$672,$J347,$M$21:$M$672)/SUMIF($J$21:$J$672,$J347,$L$21:$L$672)-1),"-",SUMIF($J$21:$J$672,$J347,$M$21:$M$672)/SUMIF($J$21:$J$672,$J347,$L$21:$L$672)-1)</f>
        <v>1.7005501076297502E-2</v>
      </c>
      <c r="Q347" s="31">
        <f>IF(ISERROR(SUMIF($K$21:$K$672,$K347,$M$21:$M$672)/SUMIF($K$21:$K$672,$K347,$L$21:$L$672)-1),"-",SUMIF($K$21:$K$672,$K347,$M$21:$M$672)/SUMIF($K$21:$K$672,$K347,$L$21:$L$672)-1)</f>
        <v>-3.0916047319583084E-2</v>
      </c>
      <c r="R347" s="31">
        <f>IF(ISERROR(SUMIF($I$21:$I$672,$I347,$M$21:$M$672)/SUMIF($I$21:$I$672,$I347,$L$21:$L$672)-1),"-",SUMIF($I$21:$I$672,$I347,$M$21:$M$672)/SUMIF($I$21:$I$672,$I347,$L$21:$L$672)-1)</f>
        <v>1.7005501076297502E-2</v>
      </c>
      <c r="S347" s="46">
        <v>3444</v>
      </c>
      <c r="T347" s="46">
        <v>3674</v>
      </c>
      <c r="U347" s="46">
        <v>3834</v>
      </c>
      <c r="V347" s="46">
        <v>3914</v>
      </c>
      <c r="W347" s="46">
        <v>4025</v>
      </c>
      <c r="X347" s="46">
        <v>4095</v>
      </c>
      <c r="Y347" s="46">
        <v>4171</v>
      </c>
      <c r="Z347" s="46">
        <v>4226</v>
      </c>
      <c r="AA347" s="46">
        <v>4245</v>
      </c>
      <c r="AB347" s="46">
        <v>4251</v>
      </c>
      <c r="AC347" s="46">
        <v>4252</v>
      </c>
      <c r="AD347" s="46">
        <v>4307</v>
      </c>
      <c r="AE347" s="46">
        <v>4433</v>
      </c>
      <c r="AF347" s="46">
        <v>4491</v>
      </c>
      <c r="AG347" s="46">
        <v>4510</v>
      </c>
      <c r="AH347" s="46">
        <v>4521</v>
      </c>
      <c r="AI347" s="46">
        <v>4566</v>
      </c>
      <c r="AJ347" s="46">
        <v>4611</v>
      </c>
      <c r="AK347" s="46">
        <v>4627</v>
      </c>
      <c r="AL347" s="46">
        <v>4675</v>
      </c>
      <c r="AM347" s="46">
        <v>4740</v>
      </c>
      <c r="AN347" s="46">
        <v>4816</v>
      </c>
      <c r="AO347" s="46">
        <v>4893</v>
      </c>
      <c r="AP347" s="46">
        <v>4996</v>
      </c>
      <c r="AQ347" s="46">
        <v>5125</v>
      </c>
      <c r="AR347" s="47">
        <v>5236</v>
      </c>
      <c r="AS347" s="80">
        <f>IF(COUNTIF(B$20:B347,B347)=1,1,"-")</f>
        <v>1</v>
      </c>
      <c r="AT347" s="80" t="str">
        <f>IF(COUNTIF(J$20:J347,J347)=1,1,"-")</f>
        <v>-</v>
      </c>
      <c r="AU347" s="80" t="str">
        <f>IF(COUNTIF(K$20:K347,K347)=1,1,"-")</f>
        <v>-</v>
      </c>
      <c r="AV347" s="80" t="str">
        <f>IF(COUNTIF(I$20:I347,I347)=1,1,"-")</f>
        <v>-</v>
      </c>
      <c r="AW347" s="48" t="s">
        <v>241</v>
      </c>
      <c r="AZ347"/>
      <c r="BA347"/>
      <c r="BB347"/>
      <c r="BC347"/>
      <c r="BD347"/>
    </row>
    <row r="348" spans="1:56" ht="15.75" customHeight="1" x14ac:dyDescent="0.2">
      <c r="A348" s="93" t="s">
        <v>1798</v>
      </c>
      <c r="B348" s="95" t="s">
        <v>2202</v>
      </c>
      <c r="C348" s="94" t="s">
        <v>2203</v>
      </c>
      <c r="D348" s="94" t="s">
        <v>58</v>
      </c>
      <c r="E348" s="94" t="s">
        <v>58</v>
      </c>
      <c r="F348" s="94" t="s">
        <v>384</v>
      </c>
      <c r="G348" s="96" t="s">
        <v>1155</v>
      </c>
      <c r="H348" s="96" t="s">
        <v>1156</v>
      </c>
      <c r="I348" s="96" t="s">
        <v>58</v>
      </c>
      <c r="J348" s="96" t="s">
        <v>58</v>
      </c>
      <c r="K348" s="96" t="s">
        <v>384</v>
      </c>
      <c r="L348" s="65">
        <f>HLOOKUP(L$20,$S$18:$AW348,ROW($S348)-ROW($S$18)+1,FALSE)</f>
        <v>2312</v>
      </c>
      <c r="M348" s="65">
        <f>HLOOKUP(M$20,$S$18:$AW348,ROW($S348)-ROW($S$18)+1,FALSE)</f>
        <v>2079</v>
      </c>
      <c r="N348" s="66">
        <f t="shared" si="10"/>
        <v>-0.10077854671280273</v>
      </c>
      <c r="O348" s="31">
        <f>IF(ISERROR(SUMIF($B$21:$B$672,$B348,$M$21:$M$672)/SUMIF($B$21:$B$672,$B348,$L$21:$L$672)-1),"-",SUMIF($B$21:$B$672,$B348,$M$21:$M$672)/SUMIF($B$21:$B$672,$B348,$L$21:$L$672)-1)</f>
        <v>-0.10077854671280273</v>
      </c>
      <c r="P348" s="31">
        <f>IF(ISERROR(SUMIF($J$21:$J$672,$J348,$M$21:$M$672)/SUMIF($J$21:$J$672,$J348,$L$21:$L$672)-1),"-",SUMIF($J$21:$J$672,$J348,$M$21:$M$672)/SUMIF($J$21:$J$672,$J348,$L$21:$L$672)-1)</f>
        <v>-9.2425847457627164E-2</v>
      </c>
      <c r="Q348" s="31">
        <f>IF(ISERROR(SUMIF($K$21:$K$672,$K348,$M$21:$M$672)/SUMIF($K$21:$K$672,$K348,$L$21:$L$672)-1),"-",SUMIF($K$21:$K$672,$K348,$M$21:$M$672)/SUMIF($K$21:$K$672,$K348,$L$21:$L$672)-1)</f>
        <v>-2.2365450582957913E-2</v>
      </c>
      <c r="R348" s="31">
        <f>IF(ISERROR(SUMIF($I$21:$I$672,$I348,$M$21:$M$672)/SUMIF($I$21:$I$672,$I348,$L$21:$L$672)-1),"-",SUMIF($I$21:$I$672,$I348,$M$21:$M$672)/SUMIF($I$21:$I$672,$I348,$L$21:$L$672)-1)</f>
        <v>-9.2425847457627164E-2</v>
      </c>
      <c r="S348" s="46">
        <v>1940</v>
      </c>
      <c r="T348" s="46">
        <v>2066</v>
      </c>
      <c r="U348" s="46">
        <v>2226</v>
      </c>
      <c r="V348" s="46">
        <v>2333</v>
      </c>
      <c r="W348" s="46">
        <v>2322</v>
      </c>
      <c r="X348" s="46">
        <v>2312</v>
      </c>
      <c r="Y348" s="46">
        <v>2239</v>
      </c>
      <c r="Z348" s="46">
        <v>2155</v>
      </c>
      <c r="AA348" s="46">
        <v>2086</v>
      </c>
      <c r="AB348" s="46">
        <v>2061</v>
      </c>
      <c r="AC348" s="46">
        <v>2079</v>
      </c>
      <c r="AD348" s="46">
        <v>2089</v>
      </c>
      <c r="AE348" s="46">
        <v>2103</v>
      </c>
      <c r="AF348" s="46">
        <v>2116</v>
      </c>
      <c r="AG348" s="46">
        <v>2108</v>
      </c>
      <c r="AH348" s="46">
        <v>2078</v>
      </c>
      <c r="AI348" s="46">
        <v>2043</v>
      </c>
      <c r="AJ348" s="46">
        <v>1992</v>
      </c>
      <c r="AK348" s="46">
        <v>1946</v>
      </c>
      <c r="AL348" s="46">
        <v>1920</v>
      </c>
      <c r="AM348" s="46">
        <v>1912</v>
      </c>
      <c r="AN348" s="46">
        <v>1926</v>
      </c>
      <c r="AO348" s="46">
        <v>1944</v>
      </c>
      <c r="AP348" s="46">
        <v>1963</v>
      </c>
      <c r="AQ348" s="46">
        <v>1985</v>
      </c>
      <c r="AR348" s="47">
        <v>2012</v>
      </c>
      <c r="AS348" s="80">
        <f>IF(COUNTIF(B$20:B348,B348)=1,1,"-")</f>
        <v>1</v>
      </c>
      <c r="AT348" s="80">
        <f>IF(COUNTIF(J$20:J348,J348)=1,1,"-")</f>
        <v>1</v>
      </c>
      <c r="AU348" s="80" t="str">
        <f>IF(COUNTIF(K$20:K348,K348)=1,1,"-")</f>
        <v>-</v>
      </c>
      <c r="AV348" s="80">
        <f>IF(COUNTIF(I$20:I348,I348)=1,1,"-")</f>
        <v>1</v>
      </c>
      <c r="AW348" s="48" t="s">
        <v>241</v>
      </c>
      <c r="AZ348"/>
      <c r="BA348"/>
      <c r="BB348"/>
      <c r="BC348"/>
      <c r="BD348"/>
    </row>
    <row r="349" spans="1:56" ht="15.75" customHeight="1" x14ac:dyDescent="0.2">
      <c r="A349" s="93" t="s">
        <v>1798</v>
      </c>
      <c r="B349" s="95" t="s">
        <v>2204</v>
      </c>
      <c r="C349" s="94" t="s">
        <v>2205</v>
      </c>
      <c r="D349" s="94" t="s">
        <v>64</v>
      </c>
      <c r="E349" s="94" t="s">
        <v>64</v>
      </c>
      <c r="F349" s="94" t="s">
        <v>389</v>
      </c>
      <c r="G349" s="96" t="s">
        <v>1157</v>
      </c>
      <c r="H349" s="96" t="s">
        <v>1158</v>
      </c>
      <c r="I349" s="96" t="s">
        <v>64</v>
      </c>
      <c r="J349" s="96" t="s">
        <v>64</v>
      </c>
      <c r="K349" s="96" t="s">
        <v>389</v>
      </c>
      <c r="L349" s="65">
        <f>HLOOKUP(L$20,$S$18:$AW349,ROW($S349)-ROW($S$18)+1,FALSE)</f>
        <v>1717</v>
      </c>
      <c r="M349" s="65">
        <f>HLOOKUP(M$20,$S$18:$AW349,ROW($S349)-ROW($S$18)+1,FALSE)</f>
        <v>1684</v>
      </c>
      <c r="N349" s="66">
        <f t="shared" si="10"/>
        <v>-1.921956901572508E-2</v>
      </c>
      <c r="O349" s="31">
        <f>IF(ISERROR(SUMIF($B$21:$B$672,$B349,$M$21:$M$672)/SUMIF($B$21:$B$672,$B349,$L$21:$L$672)-1),"-",SUMIF($B$21:$B$672,$B349,$M$21:$M$672)/SUMIF($B$21:$B$672,$B349,$L$21:$L$672)-1)</f>
        <v>-1.921956901572508E-2</v>
      </c>
      <c r="P349" s="31">
        <f>IF(ISERROR(SUMIF($J$21:$J$672,$J349,$M$21:$M$672)/SUMIF($J$21:$J$672,$J349,$L$21:$L$672)-1),"-",SUMIF($J$21:$J$672,$J349,$M$21:$M$672)/SUMIF($J$21:$J$672,$J349,$L$21:$L$672)-1)</f>
        <v>-5.3069192393897735E-2</v>
      </c>
      <c r="Q349" s="31">
        <f>IF(ISERROR(SUMIF($K$21:$K$672,$K349,$M$21:$M$672)/SUMIF($K$21:$K$672,$K349,$L$21:$L$672)-1),"-",SUMIF($K$21:$K$672,$K349,$M$21:$M$672)/SUMIF($K$21:$K$672,$K349,$L$21:$L$672)-1)</f>
        <v>-7.8231982896267982E-2</v>
      </c>
      <c r="R349" s="31">
        <f>IF(ISERROR(SUMIF($I$21:$I$672,$I349,$M$21:$M$672)/SUMIF($I$21:$I$672,$I349,$L$21:$L$672)-1),"-",SUMIF($I$21:$I$672,$I349,$M$21:$M$672)/SUMIF($I$21:$I$672,$I349,$L$21:$L$672)-1)</f>
        <v>-5.3069192393897735E-2</v>
      </c>
      <c r="S349" s="46">
        <v>1517</v>
      </c>
      <c r="T349" s="46">
        <v>1551</v>
      </c>
      <c r="U349" s="46">
        <v>1568</v>
      </c>
      <c r="V349" s="46">
        <v>1642</v>
      </c>
      <c r="W349" s="46">
        <v>1692</v>
      </c>
      <c r="X349" s="46">
        <v>1717</v>
      </c>
      <c r="Y349" s="46">
        <v>1735</v>
      </c>
      <c r="Z349" s="46">
        <v>1713</v>
      </c>
      <c r="AA349" s="46">
        <v>1681</v>
      </c>
      <c r="AB349" s="46">
        <v>1678</v>
      </c>
      <c r="AC349" s="46">
        <v>1684</v>
      </c>
      <c r="AD349" s="46">
        <v>1686</v>
      </c>
      <c r="AE349" s="46">
        <v>1706</v>
      </c>
      <c r="AF349" s="46">
        <v>1702</v>
      </c>
      <c r="AG349" s="46">
        <v>1680</v>
      </c>
      <c r="AH349" s="46">
        <v>1672</v>
      </c>
      <c r="AI349" s="46">
        <v>1639</v>
      </c>
      <c r="AJ349" s="46">
        <v>1617</v>
      </c>
      <c r="AK349" s="46">
        <v>1599</v>
      </c>
      <c r="AL349" s="46">
        <v>1594</v>
      </c>
      <c r="AM349" s="46">
        <v>1603</v>
      </c>
      <c r="AN349" s="46">
        <v>1603</v>
      </c>
      <c r="AO349" s="46">
        <v>1624</v>
      </c>
      <c r="AP349" s="46">
        <v>1643</v>
      </c>
      <c r="AQ349" s="46">
        <v>1661</v>
      </c>
      <c r="AR349" s="47">
        <v>1683</v>
      </c>
      <c r="AS349" s="80">
        <f>IF(COUNTIF(B$20:B349,B349)=1,1,"-")</f>
        <v>1</v>
      </c>
      <c r="AT349" s="80" t="str">
        <f>IF(COUNTIF(J$20:J349,J349)=1,1,"-")</f>
        <v>-</v>
      </c>
      <c r="AU349" s="80" t="str">
        <f>IF(COUNTIF(K$20:K349,K349)=1,1,"-")</f>
        <v>-</v>
      </c>
      <c r="AV349" s="80" t="str">
        <f>IF(COUNTIF(I$20:I349,I349)=1,1,"-")</f>
        <v>-</v>
      </c>
      <c r="AW349" s="48" t="s">
        <v>241</v>
      </c>
      <c r="AZ349"/>
      <c r="BA349"/>
      <c r="BB349"/>
      <c r="BC349"/>
      <c r="BD349"/>
    </row>
    <row r="350" spans="1:56" ht="15.75" customHeight="1" x14ac:dyDescent="0.2">
      <c r="A350" s="93" t="s">
        <v>1798</v>
      </c>
      <c r="B350" s="95" t="s">
        <v>2162</v>
      </c>
      <c r="C350" s="94" t="s">
        <v>2163</v>
      </c>
      <c r="D350" s="94" t="s">
        <v>64</v>
      </c>
      <c r="E350" s="94" t="s">
        <v>64</v>
      </c>
      <c r="F350" s="94" t="s">
        <v>389</v>
      </c>
      <c r="G350" s="96" t="s">
        <v>1159</v>
      </c>
      <c r="H350" s="96" t="s">
        <v>1160</v>
      </c>
      <c r="I350" s="96" t="s">
        <v>63</v>
      </c>
      <c r="J350" s="96" t="s">
        <v>63</v>
      </c>
      <c r="K350" s="96" t="s">
        <v>389</v>
      </c>
      <c r="L350" s="65">
        <f>HLOOKUP(L$20,$S$18:$AW350,ROW($S350)-ROW($S$18)+1,FALSE)</f>
        <v>415</v>
      </c>
      <c r="M350" s="65">
        <f>HLOOKUP(M$20,$S$18:$AW350,ROW($S350)-ROW($S$18)+1,FALSE)</f>
        <v>356</v>
      </c>
      <c r="N350" s="66">
        <f t="shared" si="10"/>
        <v>-0.14216867469879513</v>
      </c>
      <c r="O350" s="31">
        <f>IF(ISERROR(SUMIF($B$21:$B$672,$B350,$M$21:$M$672)/SUMIF($B$21:$B$672,$B350,$L$21:$L$672)-1),"-",SUMIF($B$21:$B$672,$B350,$M$21:$M$672)/SUMIF($B$21:$B$672,$B350,$L$21:$L$672)-1)</f>
        <v>-6.0647571606475714E-2</v>
      </c>
      <c r="P350" s="31">
        <f>IF(ISERROR(SUMIF($J$21:$J$672,$J350,$M$21:$M$672)/SUMIF($J$21:$J$672,$J350,$L$21:$L$672)-1),"-",SUMIF($J$21:$J$672,$J350,$M$21:$M$672)/SUMIF($J$21:$J$672,$J350,$L$21:$L$672)-1)</f>
        <v>-0.11321007502679525</v>
      </c>
      <c r="Q350" s="31">
        <f>IF(ISERROR(SUMIF($K$21:$K$672,$K350,$M$21:$M$672)/SUMIF($K$21:$K$672,$K350,$L$21:$L$672)-1),"-",SUMIF($K$21:$K$672,$K350,$M$21:$M$672)/SUMIF($K$21:$K$672,$K350,$L$21:$L$672)-1)</f>
        <v>-7.8231982896267982E-2</v>
      </c>
      <c r="R350" s="31">
        <f>IF(ISERROR(SUMIF($I$21:$I$672,$I350,$M$21:$M$672)/SUMIF($I$21:$I$672,$I350,$L$21:$L$672)-1),"-",SUMIF($I$21:$I$672,$I350,$M$21:$M$672)/SUMIF($I$21:$I$672,$I350,$L$21:$L$672)-1)</f>
        <v>-0.11504965622612684</v>
      </c>
      <c r="S350" s="46">
        <v>432</v>
      </c>
      <c r="T350" s="46">
        <v>442</v>
      </c>
      <c r="U350" s="46">
        <v>472</v>
      </c>
      <c r="V350" s="46">
        <v>469</v>
      </c>
      <c r="W350" s="46">
        <v>430</v>
      </c>
      <c r="X350" s="46">
        <v>415</v>
      </c>
      <c r="Y350" s="46">
        <v>409</v>
      </c>
      <c r="Z350" s="46">
        <v>392</v>
      </c>
      <c r="AA350" s="46">
        <v>379</v>
      </c>
      <c r="AB350" s="46">
        <v>364</v>
      </c>
      <c r="AC350" s="46">
        <v>356</v>
      </c>
      <c r="AD350" s="46">
        <v>358</v>
      </c>
      <c r="AE350" s="46">
        <v>359</v>
      </c>
      <c r="AF350" s="46">
        <v>359</v>
      </c>
      <c r="AG350" s="46">
        <v>356</v>
      </c>
      <c r="AH350" s="46">
        <v>354</v>
      </c>
      <c r="AI350" s="46">
        <v>349</v>
      </c>
      <c r="AJ350" s="46">
        <v>345</v>
      </c>
      <c r="AK350" s="46">
        <v>344</v>
      </c>
      <c r="AL350" s="46">
        <v>343</v>
      </c>
      <c r="AM350" s="46">
        <v>343</v>
      </c>
      <c r="AN350" s="46">
        <v>345</v>
      </c>
      <c r="AO350" s="46">
        <v>349</v>
      </c>
      <c r="AP350" s="46">
        <v>352</v>
      </c>
      <c r="AQ350" s="46">
        <v>357</v>
      </c>
      <c r="AR350" s="47">
        <v>359</v>
      </c>
      <c r="AS350" s="80" t="str">
        <f>IF(COUNTIF(B$20:B350,B350)=1,1,"-")</f>
        <v>-</v>
      </c>
      <c r="AT350" s="80" t="str">
        <f>IF(COUNTIF(J$20:J350,J350)=1,1,"-")</f>
        <v>-</v>
      </c>
      <c r="AU350" s="80" t="str">
        <f>IF(COUNTIF(K$20:K350,K350)=1,1,"-")</f>
        <v>-</v>
      </c>
      <c r="AV350" s="80" t="str">
        <f>IF(COUNTIF(I$20:I350,I350)=1,1,"-")</f>
        <v>-</v>
      </c>
      <c r="AW350" s="48" t="s">
        <v>241</v>
      </c>
      <c r="AZ350"/>
      <c r="BA350"/>
      <c r="BB350"/>
      <c r="BC350"/>
      <c r="BD350"/>
    </row>
    <row r="351" spans="1:56" ht="15.75" customHeight="1" x14ac:dyDescent="0.2">
      <c r="A351" s="93" t="s">
        <v>1798</v>
      </c>
      <c r="B351" s="95" t="s">
        <v>1956</v>
      </c>
      <c r="C351" s="94" t="s">
        <v>1957</v>
      </c>
      <c r="D351" s="94" t="s">
        <v>62</v>
      </c>
      <c r="E351" s="94" t="s">
        <v>62</v>
      </c>
      <c r="F351" s="94" t="s">
        <v>389</v>
      </c>
      <c r="G351" s="96" t="s">
        <v>1161</v>
      </c>
      <c r="H351" s="96" t="s">
        <v>1162</v>
      </c>
      <c r="I351" s="96" t="s">
        <v>144</v>
      </c>
      <c r="J351" s="96" t="s">
        <v>144</v>
      </c>
      <c r="K351" s="96" t="s">
        <v>389</v>
      </c>
      <c r="L351" s="65">
        <f>HLOOKUP(L$20,$S$18:$AW351,ROW($S351)-ROW($S$18)+1,FALSE)</f>
        <v>1343</v>
      </c>
      <c r="M351" s="65">
        <f>HLOOKUP(M$20,$S$18:$AW351,ROW($S351)-ROW($S$18)+1,FALSE)</f>
        <v>1344</v>
      </c>
      <c r="N351" s="66">
        <f t="shared" si="10"/>
        <v>7.446016381236209E-4</v>
      </c>
      <c r="O351" s="31">
        <f>IF(ISERROR(SUMIF($B$21:$B$672,$B351,$M$21:$M$672)/SUMIF($B$21:$B$672,$B351,$L$21:$L$672)-1),"-",SUMIF($B$21:$B$672,$B351,$M$21:$M$672)/SUMIF($B$21:$B$672,$B351,$L$21:$L$672)-1)</f>
        <v>-6.9290712468193405E-2</v>
      </c>
      <c r="P351" s="31">
        <f>IF(ISERROR(SUMIF($J$21:$J$672,$J351,$M$21:$M$672)/SUMIF($J$21:$J$672,$J351,$L$21:$L$672)-1),"-",SUMIF($J$21:$J$672,$J351,$M$21:$M$672)/SUMIF($J$21:$J$672,$J351,$L$21:$L$672)-1)</f>
        <v>-3.8426349496797796E-2</v>
      </c>
      <c r="Q351" s="31">
        <f>IF(ISERROR(SUMIF($K$21:$K$672,$K351,$M$21:$M$672)/SUMIF($K$21:$K$672,$K351,$L$21:$L$672)-1),"-",SUMIF($K$21:$K$672,$K351,$M$21:$M$672)/SUMIF($K$21:$K$672,$K351,$L$21:$L$672)-1)</f>
        <v>-7.8231982896267982E-2</v>
      </c>
      <c r="R351" s="31">
        <f>IF(ISERROR(SUMIF($I$21:$I$672,$I351,$M$21:$M$672)/SUMIF($I$21:$I$672,$I351,$L$21:$L$672)-1),"-",SUMIF($I$21:$I$672,$I351,$M$21:$M$672)/SUMIF($I$21:$I$672,$I351,$L$21:$L$672)-1)</f>
        <v>-3.8426349496797796E-2</v>
      </c>
      <c r="S351" s="46">
        <v>1255</v>
      </c>
      <c r="T351" s="46">
        <v>1269</v>
      </c>
      <c r="U351" s="46">
        <v>1280</v>
      </c>
      <c r="V351" s="46">
        <v>1286</v>
      </c>
      <c r="W351" s="46">
        <v>1320</v>
      </c>
      <c r="X351" s="46">
        <v>1343</v>
      </c>
      <c r="Y351" s="46">
        <v>1385</v>
      </c>
      <c r="Z351" s="46">
        <v>1390</v>
      </c>
      <c r="AA351" s="46">
        <v>1380</v>
      </c>
      <c r="AB351" s="46">
        <v>1359</v>
      </c>
      <c r="AC351" s="46">
        <v>1344</v>
      </c>
      <c r="AD351" s="46">
        <v>1314</v>
      </c>
      <c r="AE351" s="46">
        <v>1287</v>
      </c>
      <c r="AF351" s="46">
        <v>1251</v>
      </c>
      <c r="AG351" s="46">
        <v>1210</v>
      </c>
      <c r="AH351" s="46">
        <v>1156</v>
      </c>
      <c r="AI351" s="46">
        <v>1111</v>
      </c>
      <c r="AJ351" s="46">
        <v>1082</v>
      </c>
      <c r="AK351" s="46">
        <v>1063</v>
      </c>
      <c r="AL351" s="46">
        <v>1065</v>
      </c>
      <c r="AM351" s="46">
        <v>1085</v>
      </c>
      <c r="AN351" s="46">
        <v>1107</v>
      </c>
      <c r="AO351" s="46">
        <v>1127</v>
      </c>
      <c r="AP351" s="46">
        <v>1154</v>
      </c>
      <c r="AQ351" s="46">
        <v>1180</v>
      </c>
      <c r="AR351" s="47">
        <v>1192</v>
      </c>
      <c r="AS351" s="80" t="str">
        <f>IF(COUNTIF(B$20:B351,B351)=1,1,"-")</f>
        <v>-</v>
      </c>
      <c r="AT351" s="80" t="str">
        <f>IF(COUNTIF(J$20:J351,J351)=1,1,"-")</f>
        <v>-</v>
      </c>
      <c r="AU351" s="80" t="str">
        <f>IF(COUNTIF(K$20:K351,K351)=1,1,"-")</f>
        <v>-</v>
      </c>
      <c r="AV351" s="80" t="str">
        <f>IF(COUNTIF(I$20:I351,I351)=1,1,"-")</f>
        <v>-</v>
      </c>
      <c r="AW351" s="48" t="s">
        <v>241</v>
      </c>
      <c r="AZ351"/>
      <c r="BA351"/>
      <c r="BB351"/>
      <c r="BC351"/>
      <c r="BD351"/>
    </row>
    <row r="352" spans="1:56" ht="15.75" customHeight="1" x14ac:dyDescent="0.2">
      <c r="A352" s="93" t="s">
        <v>1798</v>
      </c>
      <c r="B352" s="95" t="s">
        <v>2162</v>
      </c>
      <c r="C352" s="94" t="s">
        <v>2163</v>
      </c>
      <c r="D352" s="94" t="s">
        <v>64</v>
      </c>
      <c r="E352" s="94" t="s">
        <v>64</v>
      </c>
      <c r="F352" s="94" t="s">
        <v>389</v>
      </c>
      <c r="G352" s="96" t="s">
        <v>1163</v>
      </c>
      <c r="H352" s="96" t="s">
        <v>1164</v>
      </c>
      <c r="I352" s="96" t="s">
        <v>64</v>
      </c>
      <c r="J352" s="96" t="s">
        <v>64</v>
      </c>
      <c r="K352" s="96" t="s">
        <v>389</v>
      </c>
      <c r="L352" s="65">
        <f>HLOOKUP(L$20,$S$18:$AW352,ROW($S352)-ROW($S$18)+1,FALSE)</f>
        <v>1532</v>
      </c>
      <c r="M352" s="65">
        <f>HLOOKUP(M$20,$S$18:$AW352,ROW($S352)-ROW($S$18)+1,FALSE)</f>
        <v>1505</v>
      </c>
      <c r="N352" s="66">
        <f t="shared" si="10"/>
        <v>-1.7624020887728409E-2</v>
      </c>
      <c r="O352" s="31">
        <f>IF(ISERROR(SUMIF($B$21:$B$672,$B352,$M$21:$M$672)/SUMIF($B$21:$B$672,$B352,$L$21:$L$672)-1),"-",SUMIF($B$21:$B$672,$B352,$M$21:$M$672)/SUMIF($B$21:$B$672,$B352,$L$21:$L$672)-1)</f>
        <v>-6.0647571606475714E-2</v>
      </c>
      <c r="P352" s="31">
        <f>IF(ISERROR(SUMIF($J$21:$J$672,$J352,$M$21:$M$672)/SUMIF($J$21:$J$672,$J352,$L$21:$L$672)-1),"-",SUMIF($J$21:$J$672,$J352,$M$21:$M$672)/SUMIF($J$21:$J$672,$J352,$L$21:$L$672)-1)</f>
        <v>-5.3069192393897735E-2</v>
      </c>
      <c r="Q352" s="31">
        <f>IF(ISERROR(SUMIF($K$21:$K$672,$K352,$M$21:$M$672)/SUMIF($K$21:$K$672,$K352,$L$21:$L$672)-1),"-",SUMIF($K$21:$K$672,$K352,$M$21:$M$672)/SUMIF($K$21:$K$672,$K352,$L$21:$L$672)-1)</f>
        <v>-7.8231982896267982E-2</v>
      </c>
      <c r="R352" s="31">
        <f>IF(ISERROR(SUMIF($I$21:$I$672,$I352,$M$21:$M$672)/SUMIF($I$21:$I$672,$I352,$L$21:$L$672)-1),"-",SUMIF($I$21:$I$672,$I352,$M$21:$M$672)/SUMIF($I$21:$I$672,$I352,$L$21:$L$672)-1)</f>
        <v>-5.3069192393897735E-2</v>
      </c>
      <c r="S352" s="46">
        <v>1374</v>
      </c>
      <c r="T352" s="46">
        <v>1445</v>
      </c>
      <c r="U352" s="46">
        <v>1447</v>
      </c>
      <c r="V352" s="46">
        <v>1484</v>
      </c>
      <c r="W352" s="46">
        <v>1476</v>
      </c>
      <c r="X352" s="46">
        <v>1532</v>
      </c>
      <c r="Y352" s="46">
        <v>1543</v>
      </c>
      <c r="Z352" s="46">
        <v>1510</v>
      </c>
      <c r="AA352" s="46">
        <v>1502</v>
      </c>
      <c r="AB352" s="46">
        <v>1510</v>
      </c>
      <c r="AC352" s="46">
        <v>1505</v>
      </c>
      <c r="AD352" s="46">
        <v>1473</v>
      </c>
      <c r="AE352" s="46">
        <v>1465</v>
      </c>
      <c r="AF352" s="46">
        <v>1462</v>
      </c>
      <c r="AG352" s="46">
        <v>1451</v>
      </c>
      <c r="AH352" s="46">
        <v>1431</v>
      </c>
      <c r="AI352" s="46">
        <v>1412</v>
      </c>
      <c r="AJ352" s="46">
        <v>1392</v>
      </c>
      <c r="AK352" s="46">
        <v>1381</v>
      </c>
      <c r="AL352" s="46">
        <v>1373</v>
      </c>
      <c r="AM352" s="46">
        <v>1373</v>
      </c>
      <c r="AN352" s="46">
        <v>1377</v>
      </c>
      <c r="AO352" s="46">
        <v>1392</v>
      </c>
      <c r="AP352" s="46">
        <v>1409</v>
      </c>
      <c r="AQ352" s="46">
        <v>1427</v>
      </c>
      <c r="AR352" s="47">
        <v>1448</v>
      </c>
      <c r="AS352" s="80" t="str">
        <f>IF(COUNTIF(B$20:B352,B352)=1,1,"-")</f>
        <v>-</v>
      </c>
      <c r="AT352" s="80" t="str">
        <f>IF(COUNTIF(J$20:J352,J352)=1,1,"-")</f>
        <v>-</v>
      </c>
      <c r="AU352" s="80" t="str">
        <f>IF(COUNTIF(K$20:K352,K352)=1,1,"-")</f>
        <v>-</v>
      </c>
      <c r="AV352" s="80" t="str">
        <f>IF(COUNTIF(I$20:I352,I352)=1,1,"-")</f>
        <v>-</v>
      </c>
      <c r="AW352" s="48" t="s">
        <v>241</v>
      </c>
      <c r="AZ352"/>
      <c r="BA352"/>
      <c r="BB352"/>
      <c r="BC352"/>
      <c r="BD352"/>
    </row>
    <row r="353" spans="1:56" ht="15.75" customHeight="1" x14ac:dyDescent="0.2">
      <c r="A353" s="93" t="s">
        <v>1798</v>
      </c>
      <c r="B353" s="95" t="s">
        <v>453</v>
      </c>
      <c r="C353" s="94" t="s">
        <v>250</v>
      </c>
      <c r="D353" s="94" t="s">
        <v>213</v>
      </c>
      <c r="E353" s="94" t="s">
        <v>213</v>
      </c>
      <c r="F353" s="94" t="s">
        <v>384</v>
      </c>
      <c r="G353" s="96" t="s">
        <v>1165</v>
      </c>
      <c r="H353" s="96" t="s">
        <v>1166</v>
      </c>
      <c r="I353" s="96" t="s">
        <v>215</v>
      </c>
      <c r="J353" s="96" t="s">
        <v>215</v>
      </c>
      <c r="K353" s="96" t="s">
        <v>384</v>
      </c>
      <c r="L353" s="65">
        <f>HLOOKUP(L$20,$S$18:$AW353,ROW($S353)-ROW($S$18)+1,FALSE)</f>
        <v>1427</v>
      </c>
      <c r="M353" s="65">
        <f>HLOOKUP(M$20,$S$18:$AW353,ROW($S353)-ROW($S$18)+1,FALSE)</f>
        <v>1391</v>
      </c>
      <c r="N353" s="66">
        <f t="shared" si="10"/>
        <v>-2.522775052557813E-2</v>
      </c>
      <c r="O353" s="31">
        <f>IF(ISERROR(SUMIF($B$21:$B$672,$B353,$M$21:$M$672)/SUMIF($B$21:$B$672,$B353,$L$21:$L$672)-1),"-",SUMIF($B$21:$B$672,$B353,$M$21:$M$672)/SUMIF($B$21:$B$672,$B353,$L$21:$L$672)-1)</f>
        <v>5.9276206322795399E-2</v>
      </c>
      <c r="P353" s="31">
        <f>IF(ISERROR(SUMIF($J$21:$J$672,$J353,$M$21:$M$672)/SUMIF($J$21:$J$672,$J353,$L$21:$L$672)-1),"-",SUMIF($J$21:$J$672,$J353,$M$21:$M$672)/SUMIF($J$21:$J$672,$J353,$L$21:$L$672)-1)</f>
        <v>-2.522775052557813E-2</v>
      </c>
      <c r="Q353" s="31">
        <f>IF(ISERROR(SUMIF($K$21:$K$672,$K353,$M$21:$M$672)/SUMIF($K$21:$K$672,$K353,$L$21:$L$672)-1),"-",SUMIF($K$21:$K$672,$K353,$M$21:$M$672)/SUMIF($K$21:$K$672,$K353,$L$21:$L$672)-1)</f>
        <v>-2.2365450582957913E-2</v>
      </c>
      <c r="R353" s="31">
        <f>IF(ISERROR(SUMIF($I$21:$I$672,$I353,$M$21:$M$672)/SUMIF($I$21:$I$672,$I353,$L$21:$L$672)-1),"-",SUMIF($I$21:$I$672,$I353,$M$21:$M$672)/SUMIF($I$21:$I$672,$I353,$L$21:$L$672)-1)</f>
        <v>-2.522775052557813E-2</v>
      </c>
      <c r="S353" s="46">
        <v>1401</v>
      </c>
      <c r="T353" s="46">
        <v>1434</v>
      </c>
      <c r="U353" s="46">
        <v>1451</v>
      </c>
      <c r="V353" s="46">
        <v>1446</v>
      </c>
      <c r="W353" s="46">
        <v>1432</v>
      </c>
      <c r="X353" s="46">
        <v>1427</v>
      </c>
      <c r="Y353" s="46">
        <v>1384</v>
      </c>
      <c r="Z353" s="46">
        <v>1355</v>
      </c>
      <c r="AA353" s="46">
        <v>1361</v>
      </c>
      <c r="AB353" s="46">
        <v>1367</v>
      </c>
      <c r="AC353" s="46">
        <v>1391</v>
      </c>
      <c r="AD353" s="46">
        <v>1416</v>
      </c>
      <c r="AE353" s="46">
        <v>1428</v>
      </c>
      <c r="AF353" s="46">
        <v>1451</v>
      </c>
      <c r="AG353" s="46">
        <v>1464</v>
      </c>
      <c r="AH353" s="46">
        <v>1449</v>
      </c>
      <c r="AI353" s="46">
        <v>1448</v>
      </c>
      <c r="AJ353" s="46">
        <v>1448</v>
      </c>
      <c r="AK353" s="46">
        <v>1431</v>
      </c>
      <c r="AL353" s="46">
        <v>1429</v>
      </c>
      <c r="AM353" s="46">
        <v>1438</v>
      </c>
      <c r="AN353" s="46">
        <v>1457</v>
      </c>
      <c r="AO353" s="46">
        <v>1473</v>
      </c>
      <c r="AP353" s="46">
        <v>1488</v>
      </c>
      <c r="AQ353" s="46">
        <v>1512</v>
      </c>
      <c r="AR353" s="47">
        <v>1538</v>
      </c>
      <c r="AS353" s="80" t="str">
        <f>IF(COUNTIF(B$20:B353,B353)=1,1,"-")</f>
        <v>-</v>
      </c>
      <c r="AT353" s="80">
        <f>IF(COUNTIF(J$20:J353,J353)=1,1,"-")</f>
        <v>1</v>
      </c>
      <c r="AU353" s="80" t="str">
        <f>IF(COUNTIF(K$20:K353,K353)=1,1,"-")</f>
        <v>-</v>
      </c>
      <c r="AV353" s="80">
        <f>IF(COUNTIF(I$20:I353,I353)=1,1,"-")</f>
        <v>1</v>
      </c>
      <c r="AW353" s="48" t="s">
        <v>241</v>
      </c>
      <c r="AZ353"/>
      <c r="BA353"/>
      <c r="BB353"/>
      <c r="BC353"/>
      <c r="BD353"/>
    </row>
    <row r="354" spans="1:56" ht="15.75" customHeight="1" x14ac:dyDescent="0.2">
      <c r="A354" s="93" t="s">
        <v>1798</v>
      </c>
      <c r="B354" s="95" t="s">
        <v>2206</v>
      </c>
      <c r="C354" s="94" t="s">
        <v>2207</v>
      </c>
      <c r="D354" s="94" t="s">
        <v>135</v>
      </c>
      <c r="E354" s="94" t="s">
        <v>135</v>
      </c>
      <c r="F354" s="94" t="s">
        <v>389</v>
      </c>
      <c r="G354" s="96" t="s">
        <v>1167</v>
      </c>
      <c r="H354" s="96" t="s">
        <v>1168</v>
      </c>
      <c r="I354" s="96" t="s">
        <v>135</v>
      </c>
      <c r="J354" s="96" t="s">
        <v>135</v>
      </c>
      <c r="K354" s="96" t="s">
        <v>389</v>
      </c>
      <c r="L354" s="65">
        <f>HLOOKUP(L$20,$S$18:$AW354,ROW($S354)-ROW($S$18)+1,FALSE)</f>
        <v>3079</v>
      </c>
      <c r="M354" s="65">
        <f>HLOOKUP(M$20,$S$18:$AW354,ROW($S354)-ROW($S$18)+1,FALSE)</f>
        <v>2813</v>
      </c>
      <c r="N354" s="66">
        <f t="shared" si="10"/>
        <v>-8.6391685612211777E-2</v>
      </c>
      <c r="O354" s="31">
        <f>IF(ISERROR(SUMIF($B$21:$B$672,$B354,$M$21:$M$672)/SUMIF($B$21:$B$672,$B354,$L$21:$L$672)-1),"-",SUMIF($B$21:$B$672,$B354,$M$21:$M$672)/SUMIF($B$21:$B$672,$B354,$L$21:$L$672)-1)</f>
        <v>-8.6391685612211777E-2</v>
      </c>
      <c r="P354" s="31">
        <f>IF(ISERROR(SUMIF($J$21:$J$672,$J354,$M$21:$M$672)/SUMIF($J$21:$J$672,$J354,$L$21:$L$672)-1),"-",SUMIF($J$21:$J$672,$J354,$M$21:$M$672)/SUMIF($J$21:$J$672,$J354,$L$21:$L$672)-1)</f>
        <v>-8.6391685612211777E-2</v>
      </c>
      <c r="Q354" s="31">
        <f>IF(ISERROR(SUMIF($K$21:$K$672,$K354,$M$21:$M$672)/SUMIF($K$21:$K$672,$K354,$L$21:$L$672)-1),"-",SUMIF($K$21:$K$672,$K354,$M$21:$M$672)/SUMIF($K$21:$K$672,$K354,$L$21:$L$672)-1)</f>
        <v>-7.8231982896267982E-2</v>
      </c>
      <c r="R354" s="31">
        <f>IF(ISERROR(SUMIF($I$21:$I$672,$I354,$M$21:$M$672)/SUMIF($I$21:$I$672,$I354,$L$21:$L$672)-1),"-",SUMIF($I$21:$I$672,$I354,$M$21:$M$672)/SUMIF($I$21:$I$672,$I354,$L$21:$L$672)-1)</f>
        <v>-8.6391685612211777E-2</v>
      </c>
      <c r="S354" s="46">
        <v>2844</v>
      </c>
      <c r="T354" s="46">
        <v>2863</v>
      </c>
      <c r="U354" s="46">
        <v>2924</v>
      </c>
      <c r="V354" s="46">
        <v>2979</v>
      </c>
      <c r="W354" s="46">
        <v>3006</v>
      </c>
      <c r="X354" s="46">
        <v>3079</v>
      </c>
      <c r="Y354" s="46">
        <v>3136</v>
      </c>
      <c r="Z354" s="46">
        <v>3112</v>
      </c>
      <c r="AA354" s="46">
        <v>3126</v>
      </c>
      <c r="AB354" s="46">
        <v>2978</v>
      </c>
      <c r="AC354" s="46">
        <v>2813</v>
      </c>
      <c r="AD354" s="46">
        <v>2654</v>
      </c>
      <c r="AE354" s="46">
        <v>2544</v>
      </c>
      <c r="AF354" s="46">
        <v>2491</v>
      </c>
      <c r="AG354" s="46">
        <v>2448</v>
      </c>
      <c r="AH354" s="46">
        <v>2414</v>
      </c>
      <c r="AI354" s="46">
        <v>2363</v>
      </c>
      <c r="AJ354" s="46">
        <v>2286</v>
      </c>
      <c r="AK354" s="46">
        <v>2245</v>
      </c>
      <c r="AL354" s="46">
        <v>2248</v>
      </c>
      <c r="AM354" s="46">
        <v>2250</v>
      </c>
      <c r="AN354" s="46">
        <v>2293</v>
      </c>
      <c r="AO354" s="46">
        <v>2343</v>
      </c>
      <c r="AP354" s="46">
        <v>2382</v>
      </c>
      <c r="AQ354" s="46">
        <v>2421</v>
      </c>
      <c r="AR354" s="47">
        <v>2438</v>
      </c>
      <c r="AS354" s="80">
        <f>IF(COUNTIF(B$20:B354,B354)=1,1,"-")</f>
        <v>1</v>
      </c>
      <c r="AT354" s="80">
        <f>IF(COUNTIF(J$20:J354,J354)=1,1,"-")</f>
        <v>1</v>
      </c>
      <c r="AU354" s="80" t="str">
        <f>IF(COUNTIF(K$20:K354,K354)=1,1,"-")</f>
        <v>-</v>
      </c>
      <c r="AV354" s="80">
        <f>IF(COUNTIF(I$20:I354,I354)=1,1,"-")</f>
        <v>1</v>
      </c>
      <c r="AW354" s="48" t="s">
        <v>241</v>
      </c>
      <c r="AZ354"/>
      <c r="BA354"/>
      <c r="BB354"/>
      <c r="BC354"/>
      <c r="BD354"/>
    </row>
    <row r="355" spans="1:56" ht="15.75" customHeight="1" x14ac:dyDescent="0.2">
      <c r="A355" s="93" t="s">
        <v>1798</v>
      </c>
      <c r="B355" s="95" t="s">
        <v>2062</v>
      </c>
      <c r="C355" s="94" t="s">
        <v>2063</v>
      </c>
      <c r="D355" s="94" t="s">
        <v>13</v>
      </c>
      <c r="E355" s="94" t="s">
        <v>13</v>
      </c>
      <c r="F355" s="94" t="s">
        <v>386</v>
      </c>
      <c r="G355" s="96" t="s">
        <v>1169</v>
      </c>
      <c r="H355" s="96" t="s">
        <v>1170</v>
      </c>
      <c r="I355" s="96" t="s">
        <v>16</v>
      </c>
      <c r="J355" s="96" t="s">
        <v>16</v>
      </c>
      <c r="K355" s="96" t="s">
        <v>386</v>
      </c>
      <c r="L355" s="65">
        <f>HLOOKUP(L$20,$S$18:$AW355,ROW($S355)-ROW($S$18)+1,FALSE)</f>
        <v>3046</v>
      </c>
      <c r="M355" s="65">
        <f>HLOOKUP(M$20,$S$18:$AW355,ROW($S355)-ROW($S$18)+1,FALSE)</f>
        <v>2674</v>
      </c>
      <c r="N355" s="66">
        <f t="shared" si="10"/>
        <v>-0.12212738017071567</v>
      </c>
      <c r="O355" s="31">
        <f>IF(ISERROR(SUMIF($B$21:$B$672,$B355,$M$21:$M$672)/SUMIF($B$21:$B$672,$B355,$L$21:$L$672)-1),"-",SUMIF($B$21:$B$672,$B355,$M$21:$M$672)/SUMIF($B$21:$B$672,$B355,$L$21:$L$672)-1)</f>
        <v>-7.1302945918217842E-2</v>
      </c>
      <c r="P355" s="31">
        <f>IF(ISERROR(SUMIF($J$21:$J$672,$J355,$M$21:$M$672)/SUMIF($J$21:$J$672,$J355,$L$21:$L$672)-1),"-",SUMIF($J$21:$J$672,$J355,$M$21:$M$672)/SUMIF($J$21:$J$672,$J355,$L$21:$L$672)-1)</f>
        <v>-0.12212738017071567</v>
      </c>
      <c r="Q355" s="31">
        <f>IF(ISERROR(SUMIF($K$21:$K$672,$K355,$M$21:$M$672)/SUMIF($K$21:$K$672,$K355,$L$21:$L$672)-1),"-",SUMIF($K$21:$K$672,$K355,$M$21:$M$672)/SUMIF($K$21:$K$672,$K355,$L$21:$L$672)-1)</f>
        <v>-6.9526650567419579E-2</v>
      </c>
      <c r="R355" s="31">
        <f>IF(ISERROR(SUMIF($I$21:$I$672,$I355,$M$21:$M$672)/SUMIF($I$21:$I$672,$I355,$L$21:$L$672)-1),"-",SUMIF($I$21:$I$672,$I355,$M$21:$M$672)/SUMIF($I$21:$I$672,$I355,$L$21:$L$672)-1)</f>
        <v>-0.12212738017071567</v>
      </c>
      <c r="S355" s="46">
        <v>2890</v>
      </c>
      <c r="T355" s="46">
        <v>2955</v>
      </c>
      <c r="U355" s="46">
        <v>2996</v>
      </c>
      <c r="V355" s="46">
        <v>3085</v>
      </c>
      <c r="W355" s="46">
        <v>3089</v>
      </c>
      <c r="X355" s="46">
        <v>3046</v>
      </c>
      <c r="Y355" s="46">
        <v>2988</v>
      </c>
      <c r="Z355" s="46">
        <v>2888</v>
      </c>
      <c r="AA355" s="46">
        <v>2806</v>
      </c>
      <c r="AB355" s="46">
        <v>2706</v>
      </c>
      <c r="AC355" s="46">
        <v>2674</v>
      </c>
      <c r="AD355" s="46">
        <v>2609</v>
      </c>
      <c r="AE355" s="46">
        <v>2592</v>
      </c>
      <c r="AF355" s="46">
        <v>2585</v>
      </c>
      <c r="AG355" s="46">
        <v>2503</v>
      </c>
      <c r="AH355" s="46">
        <v>2460</v>
      </c>
      <c r="AI355" s="46">
        <v>2441</v>
      </c>
      <c r="AJ355" s="46">
        <v>2358</v>
      </c>
      <c r="AK355" s="46">
        <v>2339</v>
      </c>
      <c r="AL355" s="46">
        <v>2339</v>
      </c>
      <c r="AM355" s="46">
        <v>2363</v>
      </c>
      <c r="AN355" s="46">
        <v>2404</v>
      </c>
      <c r="AO355" s="46">
        <v>2430</v>
      </c>
      <c r="AP355" s="46">
        <v>2483</v>
      </c>
      <c r="AQ355" s="46">
        <v>2514</v>
      </c>
      <c r="AR355" s="47">
        <v>2516</v>
      </c>
      <c r="AS355" s="80" t="str">
        <f>IF(COUNTIF(B$20:B355,B355)=1,1,"-")</f>
        <v>-</v>
      </c>
      <c r="AT355" s="80">
        <f>IF(COUNTIF(J$20:J355,J355)=1,1,"-")</f>
        <v>1</v>
      </c>
      <c r="AU355" s="80" t="str">
        <f>IF(COUNTIF(K$20:K355,K355)=1,1,"-")</f>
        <v>-</v>
      </c>
      <c r="AV355" s="80">
        <f>IF(COUNTIF(I$20:I355,I355)=1,1,"-")</f>
        <v>1</v>
      </c>
      <c r="AW355" s="48" t="s">
        <v>241</v>
      </c>
      <c r="AZ355"/>
      <c r="BA355"/>
      <c r="BB355"/>
      <c r="BC355"/>
      <c r="BD355"/>
    </row>
    <row r="356" spans="1:56" ht="15.75" customHeight="1" x14ac:dyDescent="0.2">
      <c r="A356" s="93" t="s">
        <v>1798</v>
      </c>
      <c r="B356" s="95" t="s">
        <v>1897</v>
      </c>
      <c r="C356" s="94" t="s">
        <v>1898</v>
      </c>
      <c r="D356" s="94" t="s">
        <v>281</v>
      </c>
      <c r="E356" s="94" t="s">
        <v>129</v>
      </c>
      <c r="F356" s="94" t="s">
        <v>385</v>
      </c>
      <c r="G356" s="96" t="s">
        <v>1171</v>
      </c>
      <c r="H356" s="96" t="s">
        <v>1172</v>
      </c>
      <c r="I356" s="96" t="s">
        <v>362</v>
      </c>
      <c r="J356" s="96" t="s">
        <v>171</v>
      </c>
      <c r="K356" s="96" t="s">
        <v>385</v>
      </c>
      <c r="L356" s="65">
        <f>HLOOKUP(L$20,$S$18:$AW356,ROW($S356)-ROW($S$18)+1,FALSE)</f>
        <v>1340</v>
      </c>
      <c r="M356" s="65">
        <f>HLOOKUP(M$20,$S$18:$AW356,ROW($S356)-ROW($S$18)+1,FALSE)</f>
        <v>1165</v>
      </c>
      <c r="N356" s="66">
        <f t="shared" si="10"/>
        <v>-0.13059701492537312</v>
      </c>
      <c r="O356" s="31">
        <f>IF(ISERROR(SUMIF($B$21:$B$672,$B356,$M$21:$M$672)/SUMIF($B$21:$B$672,$B356,$L$21:$L$672)-1),"-",SUMIF($B$21:$B$672,$B356,$M$21:$M$672)/SUMIF($B$21:$B$672,$B356,$L$21:$L$672)-1)</f>
        <v>-0.1098229781325929</v>
      </c>
      <c r="P356" s="31">
        <f>IF(ISERROR(SUMIF($J$21:$J$672,$J356,$M$21:$M$672)/SUMIF($J$21:$J$672,$J356,$L$21:$L$672)-1),"-",SUMIF($J$21:$J$672,$J356,$M$21:$M$672)/SUMIF($J$21:$J$672,$J356,$L$21:$L$672)-1)</f>
        <v>-0.11848760748609</v>
      </c>
      <c r="Q356" s="31">
        <f>IF(ISERROR(SUMIF($K$21:$K$672,$K356,$M$21:$M$672)/SUMIF($K$21:$K$672,$K356,$L$21:$L$672)-1),"-",SUMIF($K$21:$K$672,$K356,$M$21:$M$672)/SUMIF($K$21:$K$672,$K356,$L$21:$L$672)-1)</f>
        <v>-0.10412074832930718</v>
      </c>
      <c r="R356" s="31">
        <f>IF(ISERROR(SUMIF($I$21:$I$672,$I356,$M$21:$M$672)/SUMIF($I$21:$I$672,$I356,$L$21:$L$672)-1),"-",SUMIF($I$21:$I$672,$I356,$M$21:$M$672)/SUMIF($I$21:$I$672,$I356,$L$21:$L$672)-1)</f>
        <v>-0.13059701492537312</v>
      </c>
      <c r="S356" s="46">
        <v>1216</v>
      </c>
      <c r="T356" s="46">
        <v>1240</v>
      </c>
      <c r="U356" s="46">
        <v>1284</v>
      </c>
      <c r="V356" s="46">
        <v>1333</v>
      </c>
      <c r="W356" s="46">
        <v>1308</v>
      </c>
      <c r="X356" s="46">
        <v>1340</v>
      </c>
      <c r="Y356" s="46">
        <v>1303</v>
      </c>
      <c r="Z356" s="46">
        <v>1263</v>
      </c>
      <c r="AA356" s="46">
        <v>1229</v>
      </c>
      <c r="AB356" s="46">
        <v>1192</v>
      </c>
      <c r="AC356" s="46">
        <v>1165</v>
      </c>
      <c r="AD356" s="46">
        <v>1155</v>
      </c>
      <c r="AE356" s="46">
        <v>1154</v>
      </c>
      <c r="AF356" s="46">
        <v>1161</v>
      </c>
      <c r="AG356" s="46">
        <v>1150</v>
      </c>
      <c r="AH356" s="46">
        <v>1120</v>
      </c>
      <c r="AI356" s="46">
        <v>1103</v>
      </c>
      <c r="AJ356" s="46">
        <v>1096</v>
      </c>
      <c r="AK356" s="46">
        <v>1073</v>
      </c>
      <c r="AL356" s="46">
        <v>1049</v>
      </c>
      <c r="AM356" s="46">
        <v>1044</v>
      </c>
      <c r="AN356" s="46">
        <v>1047</v>
      </c>
      <c r="AO356" s="46">
        <v>1040</v>
      </c>
      <c r="AP356" s="46">
        <v>1030</v>
      </c>
      <c r="AQ356" s="46">
        <v>1043</v>
      </c>
      <c r="AR356" s="47">
        <v>1053</v>
      </c>
      <c r="AS356" s="80" t="str">
        <f>IF(COUNTIF(B$20:B356,B356)=1,1,"-")</f>
        <v>-</v>
      </c>
      <c r="AT356" s="80" t="str">
        <f>IF(COUNTIF(J$20:J356,J356)=1,1,"-")</f>
        <v>-</v>
      </c>
      <c r="AU356" s="80" t="str">
        <f>IF(COUNTIF(K$20:K356,K356)=1,1,"-")</f>
        <v>-</v>
      </c>
      <c r="AV356" s="80">
        <f>IF(COUNTIF(I$20:I356,I356)=1,1,"-")</f>
        <v>1</v>
      </c>
      <c r="AW356" s="48" t="s">
        <v>241</v>
      </c>
      <c r="AZ356"/>
      <c r="BA356"/>
      <c r="BB356"/>
      <c r="BC356"/>
      <c r="BD356"/>
    </row>
    <row r="357" spans="1:56" ht="15.75" customHeight="1" x14ac:dyDescent="0.2">
      <c r="A357" s="93" t="s">
        <v>1798</v>
      </c>
      <c r="B357" s="95" t="s">
        <v>1929</v>
      </c>
      <c r="C357" s="94" t="s">
        <v>1930</v>
      </c>
      <c r="D357" s="94" t="s">
        <v>28</v>
      </c>
      <c r="E357" s="94" t="s">
        <v>28</v>
      </c>
      <c r="F357" s="94" t="s">
        <v>391</v>
      </c>
      <c r="G357" s="96" t="s">
        <v>1173</v>
      </c>
      <c r="H357" s="96" t="s">
        <v>1174</v>
      </c>
      <c r="I357" s="96" t="s">
        <v>29</v>
      </c>
      <c r="J357" s="96" t="s">
        <v>29</v>
      </c>
      <c r="K357" s="96" t="s">
        <v>391</v>
      </c>
      <c r="L357" s="65">
        <f>HLOOKUP(L$20,$S$18:$AW357,ROW($S357)-ROW($S$18)+1,FALSE)</f>
        <v>990</v>
      </c>
      <c r="M357" s="65">
        <f>HLOOKUP(M$20,$S$18:$AW357,ROW($S357)-ROW($S$18)+1,FALSE)</f>
        <v>987</v>
      </c>
      <c r="N357" s="66">
        <f t="shared" si="10"/>
        <v>-3.0303030303030498E-3</v>
      </c>
      <c r="O357" s="31">
        <f>IF(ISERROR(SUMIF($B$21:$B$672,$B357,$M$21:$M$672)/SUMIF($B$21:$B$672,$B357,$L$21:$L$672)-1),"-",SUMIF($B$21:$B$672,$B357,$M$21:$M$672)/SUMIF($B$21:$B$672,$B357,$L$21:$L$672)-1)</f>
        <v>-6.8858473260900221E-2</v>
      </c>
      <c r="P357" s="31">
        <f>IF(ISERROR(SUMIF($J$21:$J$672,$J357,$M$21:$M$672)/SUMIF($J$21:$J$672,$J357,$L$21:$L$672)-1),"-",SUMIF($J$21:$J$672,$J357,$M$21:$M$672)/SUMIF($J$21:$J$672,$J357,$L$21:$L$672)-1)</f>
        <v>-3.0303030303030498E-3</v>
      </c>
      <c r="Q357" s="31">
        <f>IF(ISERROR(SUMIF($K$21:$K$672,$K357,$M$21:$M$672)/SUMIF($K$21:$K$672,$K357,$L$21:$L$672)-1),"-",SUMIF($K$21:$K$672,$K357,$M$21:$M$672)/SUMIF($K$21:$K$672,$K357,$L$21:$L$672)-1)</f>
        <v>-3.0916047319583084E-2</v>
      </c>
      <c r="R357" s="31">
        <f>IF(ISERROR(SUMIF($I$21:$I$672,$I357,$M$21:$M$672)/SUMIF($I$21:$I$672,$I357,$L$21:$L$672)-1),"-",SUMIF($I$21:$I$672,$I357,$M$21:$M$672)/SUMIF($I$21:$I$672,$I357,$L$21:$L$672)-1)</f>
        <v>-3.0303030303030498E-3</v>
      </c>
      <c r="S357" s="46">
        <v>851</v>
      </c>
      <c r="T357" s="46">
        <v>810</v>
      </c>
      <c r="U357" s="46">
        <v>835</v>
      </c>
      <c r="V357" s="46">
        <v>903</v>
      </c>
      <c r="W357" s="46">
        <v>968</v>
      </c>
      <c r="X357" s="46">
        <v>990</v>
      </c>
      <c r="Y357" s="46">
        <v>1034</v>
      </c>
      <c r="Z357" s="46">
        <v>1055</v>
      </c>
      <c r="AA357" s="46">
        <v>1055</v>
      </c>
      <c r="AB357" s="46">
        <v>1028</v>
      </c>
      <c r="AC357" s="46">
        <v>987</v>
      </c>
      <c r="AD357" s="46">
        <v>958</v>
      </c>
      <c r="AE357" s="46">
        <v>931</v>
      </c>
      <c r="AF357" s="46">
        <v>920</v>
      </c>
      <c r="AG357" s="46">
        <v>901</v>
      </c>
      <c r="AH357" s="46">
        <v>885</v>
      </c>
      <c r="AI357" s="46">
        <v>858</v>
      </c>
      <c r="AJ357" s="46">
        <v>849</v>
      </c>
      <c r="AK357" s="46">
        <v>838</v>
      </c>
      <c r="AL357" s="46">
        <v>837</v>
      </c>
      <c r="AM357" s="46">
        <v>847</v>
      </c>
      <c r="AN357" s="46">
        <v>865</v>
      </c>
      <c r="AO357" s="46">
        <v>880</v>
      </c>
      <c r="AP357" s="46">
        <v>897</v>
      </c>
      <c r="AQ357" s="46">
        <v>906</v>
      </c>
      <c r="AR357" s="47">
        <v>911</v>
      </c>
      <c r="AS357" s="80" t="str">
        <f>IF(COUNTIF(B$20:B357,B357)=1,1,"-")</f>
        <v>-</v>
      </c>
      <c r="AT357" s="80">
        <f>IF(COUNTIF(J$20:J357,J357)=1,1,"-")</f>
        <v>1</v>
      </c>
      <c r="AU357" s="80" t="str">
        <f>IF(COUNTIF(K$20:K357,K357)=1,1,"-")</f>
        <v>-</v>
      </c>
      <c r="AV357" s="80">
        <f>IF(COUNTIF(I$20:I357,I357)=1,1,"-")</f>
        <v>1</v>
      </c>
      <c r="AW357" s="48" t="s">
        <v>241</v>
      </c>
      <c r="AZ357"/>
      <c r="BA357"/>
      <c r="BB357"/>
      <c r="BC357"/>
      <c r="BD357"/>
    </row>
    <row r="358" spans="1:56" ht="15.75" customHeight="1" x14ac:dyDescent="0.2">
      <c r="A358" s="93" t="s">
        <v>1798</v>
      </c>
      <c r="B358" s="95" t="s">
        <v>2208</v>
      </c>
      <c r="C358" s="94" t="s">
        <v>2209</v>
      </c>
      <c r="D358" s="94" t="s">
        <v>329</v>
      </c>
      <c r="E358" s="94" t="s">
        <v>223</v>
      </c>
      <c r="F358" s="94" t="s">
        <v>389</v>
      </c>
      <c r="G358" s="96" t="s">
        <v>1175</v>
      </c>
      <c r="H358" s="96" t="s">
        <v>1176</v>
      </c>
      <c r="I358" s="96" t="s">
        <v>329</v>
      </c>
      <c r="J358" s="96" t="s">
        <v>223</v>
      </c>
      <c r="K358" s="96" t="s">
        <v>389</v>
      </c>
      <c r="L358" s="65">
        <f>HLOOKUP(L$20,$S$18:$AW358,ROW($S358)-ROW($S$18)+1,FALSE)</f>
        <v>2395</v>
      </c>
      <c r="M358" s="65">
        <f>HLOOKUP(M$20,$S$18:$AW358,ROW($S358)-ROW($S$18)+1,FALSE)</f>
        <v>2172</v>
      </c>
      <c r="N358" s="66">
        <f t="shared" si="10"/>
        <v>-9.3110647181628425E-2</v>
      </c>
      <c r="O358" s="31">
        <f>IF(ISERROR(SUMIF($B$21:$B$672,$B358,$M$21:$M$672)/SUMIF($B$21:$B$672,$B358,$L$21:$L$672)-1),"-",SUMIF($B$21:$B$672,$B358,$M$21:$M$672)/SUMIF($B$21:$B$672,$B358,$L$21:$L$672)-1)</f>
        <v>-9.3110647181628425E-2</v>
      </c>
      <c r="P358" s="31">
        <f>IF(ISERROR(SUMIF($J$21:$J$672,$J358,$M$21:$M$672)/SUMIF($J$21:$J$672,$J358,$L$21:$L$672)-1),"-",SUMIF($J$21:$J$672,$J358,$M$21:$M$672)/SUMIF($J$21:$J$672,$J358,$L$21:$L$672)-1)</f>
        <v>-9.3110647181628425E-2</v>
      </c>
      <c r="Q358" s="31">
        <f>IF(ISERROR(SUMIF($K$21:$K$672,$K358,$M$21:$M$672)/SUMIF($K$21:$K$672,$K358,$L$21:$L$672)-1),"-",SUMIF($K$21:$K$672,$K358,$M$21:$M$672)/SUMIF($K$21:$K$672,$K358,$L$21:$L$672)-1)</f>
        <v>-7.8231982896267982E-2</v>
      </c>
      <c r="R358" s="31">
        <f>IF(ISERROR(SUMIF($I$21:$I$672,$I358,$M$21:$M$672)/SUMIF($I$21:$I$672,$I358,$L$21:$L$672)-1),"-",SUMIF($I$21:$I$672,$I358,$M$21:$M$672)/SUMIF($I$21:$I$672,$I358,$L$21:$L$672)-1)</f>
        <v>-9.3110647181628425E-2</v>
      </c>
      <c r="S358" s="46">
        <v>1817</v>
      </c>
      <c r="T358" s="46">
        <v>1898</v>
      </c>
      <c r="U358" s="46">
        <v>2028</v>
      </c>
      <c r="V358" s="46">
        <v>2196</v>
      </c>
      <c r="W358" s="46">
        <v>2309</v>
      </c>
      <c r="X358" s="46">
        <v>2395</v>
      </c>
      <c r="Y358" s="46">
        <v>2447</v>
      </c>
      <c r="Z358" s="46">
        <v>2386</v>
      </c>
      <c r="AA358" s="46">
        <v>2328</v>
      </c>
      <c r="AB358" s="46">
        <v>2266</v>
      </c>
      <c r="AC358" s="46">
        <v>2172</v>
      </c>
      <c r="AD358" s="46">
        <v>2095</v>
      </c>
      <c r="AE358" s="46">
        <v>2042</v>
      </c>
      <c r="AF358" s="46">
        <v>1986</v>
      </c>
      <c r="AG358" s="46">
        <v>1916</v>
      </c>
      <c r="AH358" s="46">
        <v>1870</v>
      </c>
      <c r="AI358" s="46">
        <v>1825</v>
      </c>
      <c r="AJ358" s="46">
        <v>1799</v>
      </c>
      <c r="AK358" s="46">
        <v>1775</v>
      </c>
      <c r="AL358" s="46">
        <v>1768</v>
      </c>
      <c r="AM358" s="46">
        <v>1766</v>
      </c>
      <c r="AN358" s="46">
        <v>1786</v>
      </c>
      <c r="AO358" s="46">
        <v>1816</v>
      </c>
      <c r="AP358" s="46">
        <v>1835</v>
      </c>
      <c r="AQ358" s="46">
        <v>1856</v>
      </c>
      <c r="AR358" s="47">
        <v>1865</v>
      </c>
      <c r="AS358" s="80">
        <f>IF(COUNTIF(B$20:B358,B358)=1,1,"-")</f>
        <v>1</v>
      </c>
      <c r="AT358" s="80">
        <f>IF(COUNTIF(J$20:J358,J358)=1,1,"-")</f>
        <v>1</v>
      </c>
      <c r="AU358" s="80" t="str">
        <f>IF(COUNTIF(K$20:K358,K358)=1,1,"-")</f>
        <v>-</v>
      </c>
      <c r="AV358" s="80">
        <f>IF(COUNTIF(I$20:I358,I358)=1,1,"-")</f>
        <v>1</v>
      </c>
      <c r="AW358" s="48" t="s">
        <v>241</v>
      </c>
      <c r="AZ358"/>
      <c r="BA358"/>
      <c r="BB358"/>
      <c r="BC358"/>
      <c r="BD358"/>
    </row>
    <row r="359" spans="1:56" ht="15.75" customHeight="1" x14ac:dyDescent="0.2">
      <c r="A359" s="93" t="s">
        <v>1798</v>
      </c>
      <c r="B359" s="95" t="s">
        <v>2210</v>
      </c>
      <c r="C359" s="94" t="s">
        <v>2211</v>
      </c>
      <c r="D359" s="94" t="s">
        <v>23</v>
      </c>
      <c r="E359" s="94" t="s">
        <v>23</v>
      </c>
      <c r="F359" s="94" t="s">
        <v>391</v>
      </c>
      <c r="G359" s="96" t="s">
        <v>1177</v>
      </c>
      <c r="H359" s="96" t="s">
        <v>1178</v>
      </c>
      <c r="I359" s="96" t="s">
        <v>23</v>
      </c>
      <c r="J359" s="96" t="s">
        <v>23</v>
      </c>
      <c r="K359" s="96" t="s">
        <v>391</v>
      </c>
      <c r="L359" s="65">
        <f>HLOOKUP(L$20,$S$18:$AW359,ROW($S359)-ROW($S$18)+1,FALSE)</f>
        <v>2450</v>
      </c>
      <c r="M359" s="65">
        <f>HLOOKUP(M$20,$S$18:$AW359,ROW($S359)-ROW($S$18)+1,FALSE)</f>
        <v>2636</v>
      </c>
      <c r="N359" s="66">
        <f t="shared" si="10"/>
        <v>7.5918367346938798E-2</v>
      </c>
      <c r="O359" s="31">
        <f>IF(ISERROR(SUMIF($B$21:$B$672,$B359,$M$21:$M$672)/SUMIF($B$21:$B$672,$B359,$L$21:$L$672)-1),"-",SUMIF($B$21:$B$672,$B359,$M$21:$M$672)/SUMIF($B$21:$B$672,$B359,$L$21:$L$672)-1)</f>
        <v>7.5918367346938798E-2</v>
      </c>
      <c r="P359" s="31">
        <f>IF(ISERROR(SUMIF($J$21:$J$672,$J359,$M$21:$M$672)/SUMIF($J$21:$J$672,$J359,$L$21:$L$672)-1),"-",SUMIF($J$21:$J$672,$J359,$M$21:$M$672)/SUMIF($J$21:$J$672,$J359,$L$21:$L$672)-1)</f>
        <v>1.7005501076297502E-2</v>
      </c>
      <c r="Q359" s="31">
        <f>IF(ISERROR(SUMIF($K$21:$K$672,$K359,$M$21:$M$672)/SUMIF($K$21:$K$672,$K359,$L$21:$L$672)-1),"-",SUMIF($K$21:$K$672,$K359,$M$21:$M$672)/SUMIF($K$21:$K$672,$K359,$L$21:$L$672)-1)</f>
        <v>-3.0916047319583084E-2</v>
      </c>
      <c r="R359" s="31">
        <f>IF(ISERROR(SUMIF($I$21:$I$672,$I359,$M$21:$M$672)/SUMIF($I$21:$I$672,$I359,$L$21:$L$672)-1),"-",SUMIF($I$21:$I$672,$I359,$M$21:$M$672)/SUMIF($I$21:$I$672,$I359,$L$21:$L$672)-1)</f>
        <v>1.7005501076297502E-2</v>
      </c>
      <c r="S359" s="46">
        <v>1606</v>
      </c>
      <c r="T359" s="46">
        <v>1695</v>
      </c>
      <c r="U359" s="46">
        <v>1839</v>
      </c>
      <c r="V359" s="46">
        <v>2040</v>
      </c>
      <c r="W359" s="46">
        <v>2238</v>
      </c>
      <c r="X359" s="46">
        <v>2450</v>
      </c>
      <c r="Y359" s="46">
        <v>2609</v>
      </c>
      <c r="Z359" s="46">
        <v>2673</v>
      </c>
      <c r="AA359" s="46">
        <v>2681</v>
      </c>
      <c r="AB359" s="46">
        <v>2655</v>
      </c>
      <c r="AC359" s="46">
        <v>2636</v>
      </c>
      <c r="AD359" s="46">
        <v>2622</v>
      </c>
      <c r="AE359" s="46">
        <v>2624</v>
      </c>
      <c r="AF359" s="46">
        <v>2637</v>
      </c>
      <c r="AG359" s="46">
        <v>2636</v>
      </c>
      <c r="AH359" s="46">
        <v>2627</v>
      </c>
      <c r="AI359" s="46">
        <v>2600</v>
      </c>
      <c r="AJ359" s="46">
        <v>2575</v>
      </c>
      <c r="AK359" s="46">
        <v>2548</v>
      </c>
      <c r="AL359" s="46">
        <v>2546</v>
      </c>
      <c r="AM359" s="46">
        <v>2565</v>
      </c>
      <c r="AN359" s="46">
        <v>2599</v>
      </c>
      <c r="AO359" s="46">
        <v>2637</v>
      </c>
      <c r="AP359" s="46">
        <v>2686</v>
      </c>
      <c r="AQ359" s="46">
        <v>2732</v>
      </c>
      <c r="AR359" s="47">
        <v>2781</v>
      </c>
      <c r="AS359" s="80">
        <f>IF(COUNTIF(B$20:B359,B359)=1,1,"-")</f>
        <v>1</v>
      </c>
      <c r="AT359" s="80" t="str">
        <f>IF(COUNTIF(J$20:J359,J359)=1,1,"-")</f>
        <v>-</v>
      </c>
      <c r="AU359" s="80" t="str">
        <f>IF(COUNTIF(K$20:K359,K359)=1,1,"-")</f>
        <v>-</v>
      </c>
      <c r="AV359" s="80" t="str">
        <f>IF(COUNTIF(I$20:I359,I359)=1,1,"-")</f>
        <v>-</v>
      </c>
      <c r="AW359" s="48" t="s">
        <v>241</v>
      </c>
      <c r="AZ359"/>
      <c r="BA359"/>
      <c r="BB359"/>
      <c r="BC359"/>
      <c r="BD359"/>
    </row>
    <row r="360" spans="1:56" ht="15.75" customHeight="1" x14ac:dyDescent="0.2">
      <c r="A360" s="93" t="s">
        <v>1798</v>
      </c>
      <c r="B360" s="95" t="s">
        <v>454</v>
      </c>
      <c r="C360" s="94" t="s">
        <v>263</v>
      </c>
      <c r="D360" s="94" t="s">
        <v>297</v>
      </c>
      <c r="E360" s="94" t="s">
        <v>44</v>
      </c>
      <c r="F360" s="94" t="s">
        <v>384</v>
      </c>
      <c r="G360" s="96" t="s">
        <v>1179</v>
      </c>
      <c r="H360" s="96" t="s">
        <v>1180</v>
      </c>
      <c r="I360" s="96" t="s">
        <v>297</v>
      </c>
      <c r="J360" s="96" t="s">
        <v>44</v>
      </c>
      <c r="K360" s="96" t="s">
        <v>384</v>
      </c>
      <c r="L360" s="65">
        <f>HLOOKUP(L$20,$S$18:$AW360,ROW($S360)-ROW($S$18)+1,FALSE)</f>
        <v>2137</v>
      </c>
      <c r="M360" s="65">
        <f>HLOOKUP(M$20,$S$18:$AW360,ROW($S360)-ROW($S$18)+1,FALSE)</f>
        <v>2330</v>
      </c>
      <c r="N360" s="66">
        <f t="shared" si="10"/>
        <v>9.0313523631258663E-2</v>
      </c>
      <c r="O360" s="31">
        <f>IF(ISERROR(SUMIF($B$21:$B$672,$B360,$M$21:$M$672)/SUMIF($B$21:$B$672,$B360,$L$21:$L$672)-1),"-",SUMIF($B$21:$B$672,$B360,$M$21:$M$672)/SUMIF($B$21:$B$672,$B360,$L$21:$L$672)-1)</f>
        <v>9.0313523631258663E-2</v>
      </c>
      <c r="P360" s="31">
        <f>IF(ISERROR(SUMIF($J$21:$J$672,$J360,$M$21:$M$672)/SUMIF($J$21:$J$672,$J360,$L$21:$L$672)-1),"-",SUMIF($J$21:$J$672,$J360,$M$21:$M$672)/SUMIF($J$21:$J$672,$J360,$L$21:$L$672)-1)</f>
        <v>1.7723999829576842E-2</v>
      </c>
      <c r="Q360" s="31">
        <f>IF(ISERROR(SUMIF($K$21:$K$672,$K360,$M$21:$M$672)/SUMIF($K$21:$K$672,$K360,$L$21:$L$672)-1),"-",SUMIF($K$21:$K$672,$K360,$M$21:$M$672)/SUMIF($K$21:$K$672,$K360,$L$21:$L$672)-1)</f>
        <v>-2.2365450582957913E-2</v>
      </c>
      <c r="R360" s="31">
        <f>IF(ISERROR(SUMIF($I$21:$I$672,$I360,$M$21:$M$672)/SUMIF($I$21:$I$672,$I360,$L$21:$L$672)-1),"-",SUMIF($I$21:$I$672,$I360,$M$21:$M$672)/SUMIF($I$21:$I$672,$I360,$L$21:$L$672)-1)</f>
        <v>1.7723999829576842E-2</v>
      </c>
      <c r="S360" s="46">
        <v>1767</v>
      </c>
      <c r="T360" s="46">
        <v>1829</v>
      </c>
      <c r="U360" s="46">
        <v>1879</v>
      </c>
      <c r="V360" s="46">
        <v>1976</v>
      </c>
      <c r="W360" s="46">
        <v>2072</v>
      </c>
      <c r="X360" s="46">
        <v>2137</v>
      </c>
      <c r="Y360" s="46">
        <v>2264</v>
      </c>
      <c r="Z360" s="46">
        <v>2337</v>
      </c>
      <c r="AA360" s="46">
        <v>2372</v>
      </c>
      <c r="AB360" s="46">
        <v>2356</v>
      </c>
      <c r="AC360" s="46">
        <v>2330</v>
      </c>
      <c r="AD360" s="46">
        <v>2300</v>
      </c>
      <c r="AE360" s="46">
        <v>2301</v>
      </c>
      <c r="AF360" s="46">
        <v>2315</v>
      </c>
      <c r="AG360" s="46">
        <v>2321</v>
      </c>
      <c r="AH360" s="46">
        <v>2321</v>
      </c>
      <c r="AI360" s="46">
        <v>2308</v>
      </c>
      <c r="AJ360" s="46">
        <v>2287</v>
      </c>
      <c r="AK360" s="46">
        <v>2273</v>
      </c>
      <c r="AL360" s="46">
        <v>2270</v>
      </c>
      <c r="AM360" s="46">
        <v>2277</v>
      </c>
      <c r="AN360" s="46">
        <v>2292</v>
      </c>
      <c r="AO360" s="46">
        <v>2322</v>
      </c>
      <c r="AP360" s="46">
        <v>2356</v>
      </c>
      <c r="AQ360" s="46">
        <v>2387</v>
      </c>
      <c r="AR360" s="47">
        <v>2425</v>
      </c>
      <c r="AS360" s="80">
        <f>IF(COUNTIF(B$20:B360,B360)=1,1,"-")</f>
        <v>1</v>
      </c>
      <c r="AT360" s="80" t="str">
        <f>IF(COUNTIF(J$20:J360,J360)=1,1,"-")</f>
        <v>-</v>
      </c>
      <c r="AU360" s="80" t="str">
        <f>IF(COUNTIF(K$20:K360,K360)=1,1,"-")</f>
        <v>-</v>
      </c>
      <c r="AV360" s="80" t="str">
        <f>IF(COUNTIF(I$20:I360,I360)=1,1,"-")</f>
        <v>-</v>
      </c>
      <c r="AW360" s="48" t="s">
        <v>241</v>
      </c>
      <c r="AZ360"/>
      <c r="BA360"/>
      <c r="BB360"/>
      <c r="BC360"/>
      <c r="BD360"/>
    </row>
    <row r="361" spans="1:56" ht="15.75" customHeight="1" x14ac:dyDescent="0.2">
      <c r="A361" s="93" t="s">
        <v>1798</v>
      </c>
      <c r="B361" s="95" t="s">
        <v>1835</v>
      </c>
      <c r="C361" s="94" t="s">
        <v>1836</v>
      </c>
      <c r="D361" s="94" t="s">
        <v>284</v>
      </c>
      <c r="E361" s="94" t="s">
        <v>79</v>
      </c>
      <c r="F361" s="94" t="s">
        <v>388</v>
      </c>
      <c r="G361" s="96" t="s">
        <v>1181</v>
      </c>
      <c r="H361" s="96" t="s">
        <v>1182</v>
      </c>
      <c r="I361" s="96" t="s">
        <v>73</v>
      </c>
      <c r="J361" s="96" t="s">
        <v>73</v>
      </c>
      <c r="K361" s="96" t="s">
        <v>388</v>
      </c>
      <c r="L361" s="65">
        <f>HLOOKUP(L$20,$S$18:$AW361,ROW($S361)-ROW($S$18)+1,FALSE)</f>
        <v>1886</v>
      </c>
      <c r="M361" s="65">
        <f>HLOOKUP(M$20,$S$18:$AW361,ROW($S361)-ROW($S$18)+1,FALSE)</f>
        <v>1593</v>
      </c>
      <c r="N361" s="66">
        <f t="shared" si="10"/>
        <v>-0.15535524920466592</v>
      </c>
      <c r="O361" s="31">
        <f>IF(ISERROR(SUMIF($B$21:$B$672,$B361,$M$21:$M$672)/SUMIF($B$21:$B$672,$B361,$L$21:$L$672)-1),"-",SUMIF($B$21:$B$672,$B361,$M$21:$M$672)/SUMIF($B$21:$B$672,$B361,$L$21:$L$672)-1)</f>
        <v>-9.4627753993943853E-2</v>
      </c>
      <c r="P361" s="31">
        <f>IF(ISERROR(SUMIF($J$21:$J$672,$J361,$M$21:$M$672)/SUMIF($J$21:$J$672,$J361,$L$21:$L$672)-1),"-",SUMIF($J$21:$J$672,$J361,$M$21:$M$672)/SUMIF($J$21:$J$672,$J361,$L$21:$L$672)-1)</f>
        <v>-7.3652826855123643E-2</v>
      </c>
      <c r="Q361" s="31">
        <f>IF(ISERROR(SUMIF($K$21:$K$672,$K361,$M$21:$M$672)/SUMIF($K$21:$K$672,$K361,$L$21:$L$672)-1),"-",SUMIF($K$21:$K$672,$K361,$M$21:$M$672)/SUMIF($K$21:$K$672,$K361,$L$21:$L$672)-1)</f>
        <v>-5.3599033502643612E-2</v>
      </c>
      <c r="R361" s="31">
        <f>IF(ISERROR(SUMIF($I$21:$I$672,$I361,$M$21:$M$672)/SUMIF($I$21:$I$672,$I361,$L$21:$L$672)-1),"-",SUMIF($I$21:$I$672,$I361,$M$21:$M$672)/SUMIF($I$21:$I$672,$I361,$L$21:$L$672)-1)</f>
        <v>-7.3652826855123643E-2</v>
      </c>
      <c r="S361" s="46">
        <v>1984</v>
      </c>
      <c r="T361" s="46">
        <v>1927</v>
      </c>
      <c r="U361" s="46">
        <v>1872</v>
      </c>
      <c r="V361" s="46">
        <v>1864</v>
      </c>
      <c r="W361" s="46">
        <v>1852</v>
      </c>
      <c r="X361" s="46">
        <v>1886</v>
      </c>
      <c r="Y361" s="46">
        <v>1856</v>
      </c>
      <c r="Z361" s="46">
        <v>1813</v>
      </c>
      <c r="AA361" s="46">
        <v>1738</v>
      </c>
      <c r="AB361" s="46">
        <v>1656</v>
      </c>
      <c r="AC361" s="46">
        <v>1593</v>
      </c>
      <c r="AD361" s="46">
        <v>1526</v>
      </c>
      <c r="AE361" s="46">
        <v>1487</v>
      </c>
      <c r="AF361" s="46">
        <v>1437</v>
      </c>
      <c r="AG361" s="46">
        <v>1400</v>
      </c>
      <c r="AH361" s="46">
        <v>1380</v>
      </c>
      <c r="AI361" s="46">
        <v>1359</v>
      </c>
      <c r="AJ361" s="46">
        <v>1333</v>
      </c>
      <c r="AK361" s="46">
        <v>1312</v>
      </c>
      <c r="AL361" s="46">
        <v>1308</v>
      </c>
      <c r="AM361" s="46">
        <v>1302</v>
      </c>
      <c r="AN361" s="46">
        <v>1310</v>
      </c>
      <c r="AO361" s="46">
        <v>1308</v>
      </c>
      <c r="AP361" s="46">
        <v>1302</v>
      </c>
      <c r="AQ361" s="46">
        <v>1311</v>
      </c>
      <c r="AR361" s="47">
        <v>1310</v>
      </c>
      <c r="AS361" s="80" t="str">
        <f>IF(COUNTIF(B$20:B361,B361)=1,1,"-")</f>
        <v>-</v>
      </c>
      <c r="AT361" s="80" t="str">
        <f>IF(COUNTIF(J$20:J361,J361)=1,1,"-")</f>
        <v>-</v>
      </c>
      <c r="AU361" s="80" t="str">
        <f>IF(COUNTIF(K$20:K361,K361)=1,1,"-")</f>
        <v>-</v>
      </c>
      <c r="AV361" s="80" t="str">
        <f>IF(COUNTIF(I$20:I361,I361)=1,1,"-")</f>
        <v>-</v>
      </c>
      <c r="AW361" s="48" t="s">
        <v>241</v>
      </c>
      <c r="AZ361"/>
      <c r="BA361"/>
      <c r="BB361"/>
      <c r="BC361"/>
      <c r="BD361"/>
    </row>
    <row r="362" spans="1:56" ht="15.75" customHeight="1" x14ac:dyDescent="0.2">
      <c r="A362" s="93" t="s">
        <v>1798</v>
      </c>
      <c r="B362" s="95" t="s">
        <v>1956</v>
      </c>
      <c r="C362" s="94" t="s">
        <v>1957</v>
      </c>
      <c r="D362" s="94" t="s">
        <v>62</v>
      </c>
      <c r="E362" s="94" t="s">
        <v>62</v>
      </c>
      <c r="F362" s="94" t="s">
        <v>389</v>
      </c>
      <c r="G362" s="96" t="s">
        <v>1183</v>
      </c>
      <c r="H362" s="96" t="s">
        <v>1184</v>
      </c>
      <c r="I362" s="96" t="s">
        <v>59</v>
      </c>
      <c r="J362" s="96" t="s">
        <v>59</v>
      </c>
      <c r="K362" s="96" t="s">
        <v>389</v>
      </c>
      <c r="L362" s="65">
        <f>HLOOKUP(L$20,$S$18:$AW362,ROW($S362)-ROW($S$18)+1,FALSE)</f>
        <v>3294</v>
      </c>
      <c r="M362" s="65">
        <f>HLOOKUP(M$20,$S$18:$AW362,ROW($S362)-ROW($S$18)+1,FALSE)</f>
        <v>3133</v>
      </c>
      <c r="N362" s="66">
        <f t="shared" si="10"/>
        <v>-4.8876745598057103E-2</v>
      </c>
      <c r="O362" s="31">
        <f>IF(ISERROR(SUMIF($B$21:$B$672,$B362,$M$21:$M$672)/SUMIF($B$21:$B$672,$B362,$L$21:$L$672)-1),"-",SUMIF($B$21:$B$672,$B362,$M$21:$M$672)/SUMIF($B$21:$B$672,$B362,$L$21:$L$672)-1)</f>
        <v>-6.9290712468193405E-2</v>
      </c>
      <c r="P362" s="31">
        <f>IF(ISERROR(SUMIF($J$21:$J$672,$J362,$M$21:$M$672)/SUMIF($J$21:$J$672,$J362,$L$21:$L$672)-1),"-",SUMIF($J$21:$J$672,$J362,$M$21:$M$672)/SUMIF($J$21:$J$672,$J362,$L$21:$L$672)-1)</f>
        <v>-7.2767857142857162E-2</v>
      </c>
      <c r="Q362" s="31">
        <f>IF(ISERROR(SUMIF($K$21:$K$672,$K362,$M$21:$M$672)/SUMIF($K$21:$K$672,$K362,$L$21:$L$672)-1),"-",SUMIF($K$21:$K$672,$K362,$M$21:$M$672)/SUMIF($K$21:$K$672,$K362,$L$21:$L$672)-1)</f>
        <v>-7.8231982896267982E-2</v>
      </c>
      <c r="R362" s="31">
        <f>IF(ISERROR(SUMIF($I$21:$I$672,$I362,$M$21:$M$672)/SUMIF($I$21:$I$672,$I362,$L$21:$L$672)-1),"-",SUMIF($I$21:$I$672,$I362,$M$21:$M$672)/SUMIF($I$21:$I$672,$I362,$L$21:$L$672)-1)</f>
        <v>-7.2767857142857162E-2</v>
      </c>
      <c r="S362" s="46">
        <v>3510</v>
      </c>
      <c r="T362" s="46">
        <v>3467</v>
      </c>
      <c r="U362" s="46">
        <v>3372</v>
      </c>
      <c r="V362" s="46">
        <v>3345</v>
      </c>
      <c r="W362" s="46">
        <v>3313</v>
      </c>
      <c r="X362" s="46">
        <v>3294</v>
      </c>
      <c r="Y362" s="46">
        <v>3290</v>
      </c>
      <c r="Z362" s="46">
        <v>3296</v>
      </c>
      <c r="AA362" s="46">
        <v>3239</v>
      </c>
      <c r="AB362" s="46">
        <v>3166</v>
      </c>
      <c r="AC362" s="46">
        <v>3133</v>
      </c>
      <c r="AD362" s="46">
        <v>3090</v>
      </c>
      <c r="AE362" s="46">
        <v>3066</v>
      </c>
      <c r="AF362" s="46">
        <v>3020</v>
      </c>
      <c r="AG362" s="46">
        <v>2984</v>
      </c>
      <c r="AH362" s="46">
        <v>2935</v>
      </c>
      <c r="AI362" s="46">
        <v>2890</v>
      </c>
      <c r="AJ362" s="46">
        <v>2815</v>
      </c>
      <c r="AK362" s="46">
        <v>2779</v>
      </c>
      <c r="AL362" s="46">
        <v>2795</v>
      </c>
      <c r="AM362" s="46">
        <v>2836</v>
      </c>
      <c r="AN362" s="46">
        <v>2898</v>
      </c>
      <c r="AO362" s="46">
        <v>2949</v>
      </c>
      <c r="AP362" s="46">
        <v>2976</v>
      </c>
      <c r="AQ362" s="46">
        <v>3012</v>
      </c>
      <c r="AR362" s="47">
        <v>3038</v>
      </c>
      <c r="AS362" s="80" t="str">
        <f>IF(COUNTIF(B$20:B362,B362)=1,1,"-")</f>
        <v>-</v>
      </c>
      <c r="AT362" s="80" t="str">
        <f>IF(COUNTIF(J$20:J362,J362)=1,1,"-")</f>
        <v>-</v>
      </c>
      <c r="AU362" s="80" t="str">
        <f>IF(COUNTIF(K$20:K362,K362)=1,1,"-")</f>
        <v>-</v>
      </c>
      <c r="AV362" s="80" t="str">
        <f>IF(COUNTIF(I$20:I362,I362)=1,1,"-")</f>
        <v>-</v>
      </c>
      <c r="AW362" s="48" t="s">
        <v>241</v>
      </c>
      <c r="AZ362"/>
      <c r="BA362"/>
      <c r="BB362"/>
      <c r="BC362"/>
      <c r="BD362"/>
    </row>
    <row r="363" spans="1:56" ht="15.75" customHeight="1" x14ac:dyDescent="0.2">
      <c r="A363" s="93" t="s">
        <v>1798</v>
      </c>
      <c r="B363" s="95" t="s">
        <v>2048</v>
      </c>
      <c r="C363" s="94" t="s">
        <v>2049</v>
      </c>
      <c r="D363" s="94" t="s">
        <v>171</v>
      </c>
      <c r="E363" s="94" t="s">
        <v>171</v>
      </c>
      <c r="F363" s="94" t="s">
        <v>385</v>
      </c>
      <c r="G363" s="96" t="s">
        <v>1185</v>
      </c>
      <c r="H363" s="96" t="s">
        <v>1186</v>
      </c>
      <c r="I363" s="96" t="s">
        <v>171</v>
      </c>
      <c r="J363" s="96" t="s">
        <v>171</v>
      </c>
      <c r="K363" s="96" t="s">
        <v>385</v>
      </c>
      <c r="L363" s="65">
        <f>HLOOKUP(L$20,$S$18:$AW363,ROW($S363)-ROW($S$18)+1,FALSE)</f>
        <v>614</v>
      </c>
      <c r="M363" s="65">
        <f>HLOOKUP(M$20,$S$18:$AW363,ROW($S363)-ROW($S$18)+1,FALSE)</f>
        <v>532</v>
      </c>
      <c r="N363" s="66">
        <f t="shared" si="10"/>
        <v>-0.13355048859934848</v>
      </c>
      <c r="O363" s="31">
        <f>IF(ISERROR(SUMIF($B$21:$B$672,$B363,$M$21:$M$672)/SUMIF($B$21:$B$672,$B363,$L$21:$L$672)-1),"-",SUMIF($B$21:$B$672,$B363,$M$21:$M$672)/SUMIF($B$21:$B$672,$B363,$L$21:$L$672)-1)</f>
        <v>-0.10776255707762561</v>
      </c>
      <c r="P363" s="31">
        <f>IF(ISERROR(SUMIF($J$21:$J$672,$J363,$M$21:$M$672)/SUMIF($J$21:$J$672,$J363,$L$21:$L$672)-1),"-",SUMIF($J$21:$J$672,$J363,$M$21:$M$672)/SUMIF($J$21:$J$672,$J363,$L$21:$L$672)-1)</f>
        <v>-0.11848760748609</v>
      </c>
      <c r="Q363" s="31">
        <f>IF(ISERROR(SUMIF($K$21:$K$672,$K363,$M$21:$M$672)/SUMIF($K$21:$K$672,$K363,$L$21:$L$672)-1),"-",SUMIF($K$21:$K$672,$K363,$M$21:$M$672)/SUMIF($K$21:$K$672,$K363,$L$21:$L$672)-1)</f>
        <v>-0.10412074832930718</v>
      </c>
      <c r="R363" s="31">
        <f>IF(ISERROR(SUMIF($I$21:$I$672,$I363,$M$21:$M$672)/SUMIF($I$21:$I$672,$I363,$L$21:$L$672)-1),"-",SUMIF($I$21:$I$672,$I363,$M$21:$M$672)/SUMIF($I$21:$I$672,$I363,$L$21:$L$672)-1)</f>
        <v>-0.11601705237515225</v>
      </c>
      <c r="S363" s="46">
        <v>983</v>
      </c>
      <c r="T363" s="46">
        <v>897</v>
      </c>
      <c r="U363" s="46">
        <v>822</v>
      </c>
      <c r="V363" s="46">
        <v>799</v>
      </c>
      <c r="W363" s="46">
        <v>656</v>
      </c>
      <c r="X363" s="46">
        <v>614</v>
      </c>
      <c r="Y363" s="46">
        <v>614</v>
      </c>
      <c r="Z363" s="46">
        <v>582</v>
      </c>
      <c r="AA363" s="46">
        <v>564</v>
      </c>
      <c r="AB363" s="46">
        <v>544</v>
      </c>
      <c r="AC363" s="46">
        <v>532</v>
      </c>
      <c r="AD363" s="46">
        <v>527</v>
      </c>
      <c r="AE363" s="46">
        <v>531</v>
      </c>
      <c r="AF363" s="46">
        <v>528</v>
      </c>
      <c r="AG363" s="46">
        <v>523</v>
      </c>
      <c r="AH363" s="46">
        <v>513</v>
      </c>
      <c r="AI363" s="46">
        <v>505</v>
      </c>
      <c r="AJ363" s="46">
        <v>493</v>
      </c>
      <c r="AK363" s="46">
        <v>483</v>
      </c>
      <c r="AL363" s="46">
        <v>477</v>
      </c>
      <c r="AM363" s="46">
        <v>475</v>
      </c>
      <c r="AN363" s="46">
        <v>479</v>
      </c>
      <c r="AO363" s="46">
        <v>484</v>
      </c>
      <c r="AP363" s="46">
        <v>487</v>
      </c>
      <c r="AQ363" s="46">
        <v>488</v>
      </c>
      <c r="AR363" s="47">
        <v>487</v>
      </c>
      <c r="AS363" s="80" t="str">
        <f>IF(COUNTIF(B$20:B363,B363)=1,1,"-")</f>
        <v>-</v>
      </c>
      <c r="AT363" s="80" t="str">
        <f>IF(COUNTIF(J$20:J363,J363)=1,1,"-")</f>
        <v>-</v>
      </c>
      <c r="AU363" s="80" t="str">
        <f>IF(COUNTIF(K$20:K363,K363)=1,1,"-")</f>
        <v>-</v>
      </c>
      <c r="AV363" s="80" t="str">
        <f>IF(COUNTIF(I$20:I363,I363)=1,1,"-")</f>
        <v>-</v>
      </c>
      <c r="AW363" s="48" t="s">
        <v>241</v>
      </c>
      <c r="AZ363"/>
      <c r="BA363"/>
      <c r="BB363"/>
      <c r="BC363"/>
      <c r="BD363"/>
    </row>
    <row r="364" spans="1:56" ht="15.75" customHeight="1" x14ac:dyDescent="0.2">
      <c r="A364" s="93" t="s">
        <v>1798</v>
      </c>
      <c r="B364" s="95" t="s">
        <v>2212</v>
      </c>
      <c r="C364" s="94" t="s">
        <v>2213</v>
      </c>
      <c r="D364" s="94" t="s">
        <v>70</v>
      </c>
      <c r="E364" s="94" t="s">
        <v>70</v>
      </c>
      <c r="F364" s="94" t="s">
        <v>392</v>
      </c>
      <c r="G364" s="96" t="s">
        <v>1187</v>
      </c>
      <c r="H364" s="96" t="s">
        <v>1188</v>
      </c>
      <c r="I364" s="96" t="s">
        <v>70</v>
      </c>
      <c r="J364" s="96" t="s">
        <v>70</v>
      </c>
      <c r="K364" s="96" t="s">
        <v>392</v>
      </c>
      <c r="L364" s="65">
        <f>HLOOKUP(L$20,$S$18:$AW364,ROW($S364)-ROW($S$18)+1,FALSE)</f>
        <v>2070</v>
      </c>
      <c r="M364" s="65">
        <f>HLOOKUP(M$20,$S$18:$AW364,ROW($S364)-ROW($S$18)+1,FALSE)</f>
        <v>1929</v>
      </c>
      <c r="N364" s="66">
        <f t="shared" si="10"/>
        <v>-6.8115942028985521E-2</v>
      </c>
      <c r="O364" s="31">
        <f>IF(ISERROR(SUMIF($B$21:$B$672,$B364,$M$21:$M$672)/SUMIF($B$21:$B$672,$B364,$L$21:$L$672)-1),"-",SUMIF($B$21:$B$672,$B364,$M$21:$M$672)/SUMIF($B$21:$B$672,$B364,$L$21:$L$672)-1)</f>
        <v>-6.8115942028985521E-2</v>
      </c>
      <c r="P364" s="31">
        <f>IF(ISERROR(SUMIF($J$21:$J$672,$J364,$M$21:$M$672)/SUMIF($J$21:$J$672,$J364,$L$21:$L$672)-1),"-",SUMIF($J$21:$J$672,$J364,$M$21:$M$672)/SUMIF($J$21:$J$672,$J364,$L$21:$L$672)-1)</f>
        <v>-0.13028169014084512</v>
      </c>
      <c r="Q364" s="31">
        <f>IF(ISERROR(SUMIF($K$21:$K$672,$K364,$M$21:$M$672)/SUMIF($K$21:$K$672,$K364,$L$21:$L$672)-1),"-",SUMIF($K$21:$K$672,$K364,$M$21:$M$672)/SUMIF($K$21:$K$672,$K364,$L$21:$L$672)-1)</f>
        <v>-7.1599657827202789E-2</v>
      </c>
      <c r="R364" s="31">
        <f>IF(ISERROR(SUMIF($I$21:$I$672,$I364,$M$21:$M$672)/SUMIF($I$21:$I$672,$I364,$L$21:$L$672)-1),"-",SUMIF($I$21:$I$672,$I364,$M$21:$M$672)/SUMIF($I$21:$I$672,$I364,$L$21:$L$672)-1)</f>
        <v>-0.13028169014084512</v>
      </c>
      <c r="S364" s="46">
        <v>2043</v>
      </c>
      <c r="T364" s="46">
        <v>1999</v>
      </c>
      <c r="U364" s="46">
        <v>1999</v>
      </c>
      <c r="V364" s="46">
        <v>1999</v>
      </c>
      <c r="W364" s="46">
        <v>2063</v>
      </c>
      <c r="X364" s="46">
        <v>2070</v>
      </c>
      <c r="Y364" s="46">
        <v>2114</v>
      </c>
      <c r="Z364" s="46">
        <v>2121</v>
      </c>
      <c r="AA364" s="46">
        <v>2094</v>
      </c>
      <c r="AB364" s="46">
        <v>2013</v>
      </c>
      <c r="AC364" s="46">
        <v>1929</v>
      </c>
      <c r="AD364" s="46">
        <v>1872</v>
      </c>
      <c r="AE364" s="46">
        <v>1844</v>
      </c>
      <c r="AF364" s="46">
        <v>1812</v>
      </c>
      <c r="AG364" s="46">
        <v>1788</v>
      </c>
      <c r="AH364" s="46">
        <v>1743</v>
      </c>
      <c r="AI364" s="46">
        <v>1705</v>
      </c>
      <c r="AJ364" s="46">
        <v>1667</v>
      </c>
      <c r="AK364" s="46">
        <v>1630</v>
      </c>
      <c r="AL364" s="46">
        <v>1613</v>
      </c>
      <c r="AM364" s="46">
        <v>1611</v>
      </c>
      <c r="AN364" s="46">
        <v>1620</v>
      </c>
      <c r="AO364" s="46">
        <v>1621</v>
      </c>
      <c r="AP364" s="46">
        <v>1633</v>
      </c>
      <c r="AQ364" s="46">
        <v>1646</v>
      </c>
      <c r="AR364" s="47">
        <v>1652</v>
      </c>
      <c r="AS364" s="80">
        <f>IF(COUNTIF(B$20:B364,B364)=1,1,"-")</f>
        <v>1</v>
      </c>
      <c r="AT364" s="80" t="str">
        <f>IF(COUNTIF(J$20:J364,J364)=1,1,"-")</f>
        <v>-</v>
      </c>
      <c r="AU364" s="80" t="str">
        <f>IF(COUNTIF(K$20:K364,K364)=1,1,"-")</f>
        <v>-</v>
      </c>
      <c r="AV364" s="80" t="str">
        <f>IF(COUNTIF(I$20:I364,I364)=1,1,"-")</f>
        <v>-</v>
      </c>
      <c r="AW364" s="48" t="s">
        <v>241</v>
      </c>
      <c r="AZ364"/>
      <c r="BA364"/>
      <c r="BB364"/>
      <c r="BC364"/>
      <c r="BD364"/>
    </row>
    <row r="365" spans="1:56" ht="15.75" customHeight="1" x14ac:dyDescent="0.2">
      <c r="A365" s="93" t="s">
        <v>1798</v>
      </c>
      <c r="B365" s="95" t="s">
        <v>1899</v>
      </c>
      <c r="C365" s="94" t="s">
        <v>1900</v>
      </c>
      <c r="D365" s="94" t="s">
        <v>120</v>
      </c>
      <c r="E365" s="94" t="s">
        <v>120</v>
      </c>
      <c r="F365" s="94" t="s">
        <v>385</v>
      </c>
      <c r="G365" s="96" t="s">
        <v>1189</v>
      </c>
      <c r="H365" s="96" t="s">
        <v>1190</v>
      </c>
      <c r="I365" s="96" t="s">
        <v>120</v>
      </c>
      <c r="J365" s="96" t="s">
        <v>120</v>
      </c>
      <c r="K365" s="96" t="s">
        <v>385</v>
      </c>
      <c r="L365" s="65">
        <f>HLOOKUP(L$20,$S$18:$AW365,ROW($S365)-ROW($S$18)+1,FALSE)</f>
        <v>1552</v>
      </c>
      <c r="M365" s="65">
        <f>HLOOKUP(M$20,$S$18:$AW365,ROW($S365)-ROW($S$18)+1,FALSE)</f>
        <v>1248</v>
      </c>
      <c r="N365" s="66">
        <f t="shared" si="10"/>
        <v>-0.19587628865979378</v>
      </c>
      <c r="O365" s="31">
        <f>IF(ISERROR(SUMIF($B$21:$B$672,$B365,$M$21:$M$672)/SUMIF($B$21:$B$672,$B365,$L$21:$L$672)-1),"-",SUMIF($B$21:$B$672,$B365,$M$21:$M$672)/SUMIF($B$21:$B$672,$B365,$L$21:$L$672)-1)</f>
        <v>-8.7175188600167597E-2</v>
      </c>
      <c r="P365" s="31">
        <f>IF(ISERROR(SUMIF($J$21:$J$672,$J365,$M$21:$M$672)/SUMIF($J$21:$J$672,$J365,$L$21:$L$672)-1),"-",SUMIF($J$21:$J$672,$J365,$M$21:$M$672)/SUMIF($J$21:$J$672,$J365,$L$21:$L$672)-1)</f>
        <v>-8.9733225545674977E-2</v>
      </c>
      <c r="Q365" s="31">
        <f>IF(ISERROR(SUMIF($K$21:$K$672,$K365,$M$21:$M$672)/SUMIF($K$21:$K$672,$K365,$L$21:$L$672)-1),"-",SUMIF($K$21:$K$672,$K365,$M$21:$M$672)/SUMIF($K$21:$K$672,$K365,$L$21:$L$672)-1)</f>
        <v>-0.10412074832930718</v>
      </c>
      <c r="R365" s="31">
        <f>IF(ISERROR(SUMIF($I$21:$I$672,$I365,$M$21:$M$672)/SUMIF($I$21:$I$672,$I365,$L$21:$L$672)-1),"-",SUMIF($I$21:$I$672,$I365,$M$21:$M$672)/SUMIF($I$21:$I$672,$I365,$L$21:$L$672)-1)</f>
        <v>-8.9733225545674977E-2</v>
      </c>
      <c r="S365" s="46">
        <v>2109</v>
      </c>
      <c r="T365" s="46">
        <v>2065</v>
      </c>
      <c r="U365" s="46">
        <v>2084</v>
      </c>
      <c r="V365" s="46">
        <v>1983</v>
      </c>
      <c r="W365" s="46">
        <v>1762</v>
      </c>
      <c r="X365" s="46">
        <v>1552</v>
      </c>
      <c r="Y365" s="46">
        <v>1375</v>
      </c>
      <c r="Z365" s="46">
        <v>1252</v>
      </c>
      <c r="AA365" s="46">
        <v>1212</v>
      </c>
      <c r="AB365" s="46">
        <v>1224</v>
      </c>
      <c r="AC365" s="46">
        <v>1248</v>
      </c>
      <c r="AD365" s="46">
        <v>1282</v>
      </c>
      <c r="AE365" s="46">
        <v>1275</v>
      </c>
      <c r="AF365" s="46">
        <v>1254</v>
      </c>
      <c r="AG365" s="46">
        <v>1236</v>
      </c>
      <c r="AH365" s="46">
        <v>1233</v>
      </c>
      <c r="AI365" s="46">
        <v>1216</v>
      </c>
      <c r="AJ365" s="46">
        <v>1198</v>
      </c>
      <c r="AK365" s="46">
        <v>1188</v>
      </c>
      <c r="AL365" s="46">
        <v>1182</v>
      </c>
      <c r="AM365" s="46">
        <v>1183</v>
      </c>
      <c r="AN365" s="46">
        <v>1195</v>
      </c>
      <c r="AO365" s="46">
        <v>1210</v>
      </c>
      <c r="AP365" s="46">
        <v>1225</v>
      </c>
      <c r="AQ365" s="46">
        <v>1241</v>
      </c>
      <c r="AR365" s="47">
        <v>1245</v>
      </c>
      <c r="AS365" s="80" t="str">
        <f>IF(COUNTIF(B$20:B365,B365)=1,1,"-")</f>
        <v>-</v>
      </c>
      <c r="AT365" s="80" t="str">
        <f>IF(COUNTIF(J$20:J365,J365)=1,1,"-")</f>
        <v>-</v>
      </c>
      <c r="AU365" s="80" t="str">
        <f>IF(COUNTIF(K$20:K365,K365)=1,1,"-")</f>
        <v>-</v>
      </c>
      <c r="AV365" s="80" t="str">
        <f>IF(COUNTIF(I$20:I365,I365)=1,1,"-")</f>
        <v>-</v>
      </c>
      <c r="AW365" s="48" t="s">
        <v>241</v>
      </c>
      <c r="AZ365"/>
      <c r="BA365"/>
      <c r="BB365"/>
      <c r="BC365"/>
      <c r="BD365"/>
    </row>
    <row r="366" spans="1:56" ht="15.75" customHeight="1" x14ac:dyDescent="0.2">
      <c r="A366" s="93" t="s">
        <v>1798</v>
      </c>
      <c r="B366" s="95" t="s">
        <v>2214</v>
      </c>
      <c r="C366" s="94" t="s">
        <v>2215</v>
      </c>
      <c r="D366" s="94" t="s">
        <v>18</v>
      </c>
      <c r="E366" s="94" t="s">
        <v>18</v>
      </c>
      <c r="F366" s="94" t="s">
        <v>393</v>
      </c>
      <c r="G366" s="96" t="s">
        <v>1191</v>
      </c>
      <c r="H366" s="96" t="s">
        <v>1192</v>
      </c>
      <c r="I366" s="96" t="s">
        <v>17</v>
      </c>
      <c r="J366" s="96" t="s">
        <v>17</v>
      </c>
      <c r="K366" s="96" t="s">
        <v>393</v>
      </c>
      <c r="L366" s="65">
        <f>HLOOKUP(L$20,$S$18:$AW366,ROW($S366)-ROW($S$18)+1,FALSE)</f>
        <v>1116</v>
      </c>
      <c r="M366" s="65">
        <f>HLOOKUP(M$20,$S$18:$AW366,ROW($S366)-ROW($S$18)+1,FALSE)</f>
        <v>1106</v>
      </c>
      <c r="N366" s="66">
        <f t="shared" si="10"/>
        <v>-8.960573476702538E-3</v>
      </c>
      <c r="O366" s="31">
        <f>IF(ISERROR(SUMIF($B$21:$B$672,$B366,$M$21:$M$672)/SUMIF($B$21:$B$672,$B366,$L$21:$L$672)-1),"-",SUMIF($B$21:$B$672,$B366,$M$21:$M$672)/SUMIF($B$21:$B$672,$B366,$L$21:$L$672)-1)</f>
        <v>-2.8337874659400519E-2</v>
      </c>
      <c r="P366" s="31">
        <f>IF(ISERROR(SUMIF($J$21:$J$672,$J366,$M$21:$M$672)/SUMIF($J$21:$J$672,$J366,$L$21:$L$672)-1),"-",SUMIF($J$21:$J$672,$J366,$M$21:$M$672)/SUMIF($J$21:$J$672,$J366,$L$21:$L$672)-1)</f>
        <v>-8.960573476702538E-3</v>
      </c>
      <c r="Q366" s="31">
        <f>IF(ISERROR(SUMIF($K$21:$K$672,$K366,$M$21:$M$672)/SUMIF($K$21:$K$672,$K366,$L$21:$L$672)-1),"-",SUMIF($K$21:$K$672,$K366,$M$21:$M$672)/SUMIF($K$21:$K$672,$K366,$L$21:$L$672)-1)</f>
        <v>-9.0499240698557304E-2</v>
      </c>
      <c r="R366" s="31">
        <f>IF(ISERROR(SUMIF($I$21:$I$672,$I366,$M$21:$M$672)/SUMIF($I$21:$I$672,$I366,$L$21:$L$672)-1),"-",SUMIF($I$21:$I$672,$I366,$M$21:$M$672)/SUMIF($I$21:$I$672,$I366,$L$21:$L$672)-1)</f>
        <v>-8.960573476702538E-3</v>
      </c>
      <c r="S366" s="46">
        <v>1258</v>
      </c>
      <c r="T366" s="46">
        <v>1254</v>
      </c>
      <c r="U366" s="46">
        <v>1162</v>
      </c>
      <c r="V366" s="46">
        <v>1135</v>
      </c>
      <c r="W366" s="46">
        <v>1100</v>
      </c>
      <c r="X366" s="46">
        <v>1116</v>
      </c>
      <c r="Y366" s="46">
        <v>1125</v>
      </c>
      <c r="Z366" s="46">
        <v>1142</v>
      </c>
      <c r="AA366" s="46">
        <v>1153</v>
      </c>
      <c r="AB366" s="46">
        <v>1127</v>
      </c>
      <c r="AC366" s="46">
        <v>1106</v>
      </c>
      <c r="AD366" s="46">
        <v>1076</v>
      </c>
      <c r="AE366" s="46">
        <v>1072</v>
      </c>
      <c r="AF366" s="46">
        <v>1064</v>
      </c>
      <c r="AG366" s="46">
        <v>1053</v>
      </c>
      <c r="AH366" s="46">
        <v>1032</v>
      </c>
      <c r="AI366" s="46">
        <v>1017</v>
      </c>
      <c r="AJ366" s="46">
        <v>1000</v>
      </c>
      <c r="AK366" s="46">
        <v>990</v>
      </c>
      <c r="AL366" s="46">
        <v>987</v>
      </c>
      <c r="AM366" s="46">
        <v>989</v>
      </c>
      <c r="AN366" s="46">
        <v>996</v>
      </c>
      <c r="AO366" s="46">
        <v>999</v>
      </c>
      <c r="AP366" s="46">
        <v>1009</v>
      </c>
      <c r="AQ366" s="46">
        <v>1019</v>
      </c>
      <c r="AR366" s="47">
        <v>1025</v>
      </c>
      <c r="AS366" s="80">
        <f>IF(COUNTIF(B$20:B366,B366)=1,1,"-")</f>
        <v>1</v>
      </c>
      <c r="AT366" s="80">
        <f>IF(COUNTIF(J$20:J366,J366)=1,1,"-")</f>
        <v>1</v>
      </c>
      <c r="AU366" s="80" t="str">
        <f>IF(COUNTIF(K$20:K366,K366)=1,1,"-")</f>
        <v>-</v>
      </c>
      <c r="AV366" s="80">
        <f>IF(COUNTIF(I$20:I366,I366)=1,1,"-")</f>
        <v>1</v>
      </c>
      <c r="AW366" s="48" t="s">
        <v>241</v>
      </c>
      <c r="AZ366"/>
      <c r="BA366"/>
      <c r="BB366"/>
      <c r="BC366"/>
      <c r="BD366"/>
    </row>
    <row r="367" spans="1:56" ht="15.75" customHeight="1" x14ac:dyDescent="0.2">
      <c r="A367" s="93" t="s">
        <v>1798</v>
      </c>
      <c r="B367" s="95" t="s">
        <v>2216</v>
      </c>
      <c r="C367" s="94" t="s">
        <v>2217</v>
      </c>
      <c r="D367" s="94" t="s">
        <v>34</v>
      </c>
      <c r="E367" s="94" t="s">
        <v>34</v>
      </c>
      <c r="F367" s="94" t="s">
        <v>386</v>
      </c>
      <c r="G367" s="96" t="s">
        <v>1193</v>
      </c>
      <c r="H367" s="96" t="s">
        <v>1194</v>
      </c>
      <c r="I367" s="96" t="s">
        <v>34</v>
      </c>
      <c r="J367" s="96" t="s">
        <v>34</v>
      </c>
      <c r="K367" s="96" t="s">
        <v>386</v>
      </c>
      <c r="L367" s="65">
        <f>HLOOKUP(L$20,$S$18:$AW367,ROW($S367)-ROW($S$18)+1,FALSE)</f>
        <v>2752</v>
      </c>
      <c r="M367" s="65">
        <f>HLOOKUP(M$20,$S$18:$AW367,ROW($S367)-ROW($S$18)+1,FALSE)</f>
        <v>2671</v>
      </c>
      <c r="N367" s="66">
        <f t="shared" si="10"/>
        <v>-2.943313953488369E-2</v>
      </c>
      <c r="O367" s="31">
        <f>IF(ISERROR(SUMIF($B$21:$B$672,$B367,$M$21:$M$672)/SUMIF($B$21:$B$672,$B367,$L$21:$L$672)-1),"-",SUMIF($B$21:$B$672,$B367,$M$21:$M$672)/SUMIF($B$21:$B$672,$B367,$L$21:$L$672)-1)</f>
        <v>-2.943313953488369E-2</v>
      </c>
      <c r="P367" s="31">
        <f>IF(ISERROR(SUMIF($J$21:$J$672,$J367,$M$21:$M$672)/SUMIF($J$21:$J$672,$J367,$L$21:$L$672)-1),"-",SUMIF($J$21:$J$672,$J367,$M$21:$M$672)/SUMIF($J$21:$J$672,$J367,$L$21:$L$672)-1)</f>
        <v>-2.943313953488369E-2</v>
      </c>
      <c r="Q367" s="31">
        <f>IF(ISERROR(SUMIF($K$21:$K$672,$K367,$M$21:$M$672)/SUMIF($K$21:$K$672,$K367,$L$21:$L$672)-1),"-",SUMIF($K$21:$K$672,$K367,$M$21:$M$672)/SUMIF($K$21:$K$672,$K367,$L$21:$L$672)-1)</f>
        <v>-6.9526650567419579E-2</v>
      </c>
      <c r="R367" s="31">
        <f>IF(ISERROR(SUMIF($I$21:$I$672,$I367,$M$21:$M$672)/SUMIF($I$21:$I$672,$I367,$L$21:$L$672)-1),"-",SUMIF($I$21:$I$672,$I367,$M$21:$M$672)/SUMIF($I$21:$I$672,$I367,$L$21:$L$672)-1)</f>
        <v>-2.943313953488369E-2</v>
      </c>
      <c r="S367" s="46">
        <v>2442</v>
      </c>
      <c r="T367" s="46">
        <v>2477</v>
      </c>
      <c r="U367" s="46">
        <v>2542</v>
      </c>
      <c r="V367" s="46">
        <v>2566</v>
      </c>
      <c r="W367" s="46">
        <v>2640</v>
      </c>
      <c r="X367" s="46">
        <v>2752</v>
      </c>
      <c r="Y367" s="46">
        <v>2804</v>
      </c>
      <c r="Z367" s="46">
        <v>2856</v>
      </c>
      <c r="AA367" s="46">
        <v>2835</v>
      </c>
      <c r="AB367" s="46">
        <v>2753</v>
      </c>
      <c r="AC367" s="46">
        <v>2671</v>
      </c>
      <c r="AD367" s="46">
        <v>2605</v>
      </c>
      <c r="AE367" s="46">
        <v>2559</v>
      </c>
      <c r="AF367" s="46">
        <v>2510</v>
      </c>
      <c r="AG367" s="46">
        <v>2466</v>
      </c>
      <c r="AH367" s="46">
        <v>2407</v>
      </c>
      <c r="AI367" s="46">
        <v>2374</v>
      </c>
      <c r="AJ367" s="46">
        <v>2349</v>
      </c>
      <c r="AK367" s="46">
        <v>2330</v>
      </c>
      <c r="AL367" s="46">
        <v>2332</v>
      </c>
      <c r="AM367" s="46">
        <v>2344</v>
      </c>
      <c r="AN367" s="46">
        <v>2386</v>
      </c>
      <c r="AO367" s="46">
        <v>2415</v>
      </c>
      <c r="AP367" s="46">
        <v>2447</v>
      </c>
      <c r="AQ367" s="46">
        <v>2484</v>
      </c>
      <c r="AR367" s="47">
        <v>2536</v>
      </c>
      <c r="AS367" s="80">
        <f>IF(COUNTIF(B$20:B367,B367)=1,1,"-")</f>
        <v>1</v>
      </c>
      <c r="AT367" s="80">
        <f>IF(COUNTIF(J$20:J367,J367)=1,1,"-")</f>
        <v>1</v>
      </c>
      <c r="AU367" s="80" t="str">
        <f>IF(COUNTIF(K$20:K367,K367)=1,1,"-")</f>
        <v>-</v>
      </c>
      <c r="AV367" s="80">
        <f>IF(COUNTIF(I$20:I367,I367)=1,1,"-")</f>
        <v>1</v>
      </c>
      <c r="AW367" s="48" t="s">
        <v>241</v>
      </c>
      <c r="AZ367"/>
      <c r="BA367"/>
      <c r="BB367"/>
      <c r="BC367"/>
      <c r="BD367"/>
    </row>
    <row r="368" spans="1:56" ht="15.75" customHeight="1" x14ac:dyDescent="0.2">
      <c r="A368" s="93" t="s">
        <v>1798</v>
      </c>
      <c r="B368" s="95" t="s">
        <v>434</v>
      </c>
      <c r="C368" s="94" t="s">
        <v>264</v>
      </c>
      <c r="D368" s="94" t="s">
        <v>338</v>
      </c>
      <c r="E368" s="94" t="s">
        <v>33</v>
      </c>
      <c r="F368" s="94" t="s">
        <v>387</v>
      </c>
      <c r="G368" s="96" t="s">
        <v>1195</v>
      </c>
      <c r="H368" s="96" t="s">
        <v>1196</v>
      </c>
      <c r="I368" s="96" t="s">
        <v>338</v>
      </c>
      <c r="J368" s="96" t="s">
        <v>33</v>
      </c>
      <c r="K368" s="96" t="s">
        <v>387</v>
      </c>
      <c r="L368" s="65">
        <f>HLOOKUP(L$20,$S$18:$AW368,ROW($S368)-ROW($S$18)+1,FALSE)</f>
        <v>1403</v>
      </c>
      <c r="M368" s="65">
        <f>HLOOKUP(M$20,$S$18:$AW368,ROW($S368)-ROW($S$18)+1,FALSE)</f>
        <v>1360</v>
      </c>
      <c r="N368" s="66">
        <f t="shared" si="10"/>
        <v>-3.0648610121168929E-2</v>
      </c>
      <c r="O368" s="31">
        <f>IF(ISERROR(SUMIF($B$21:$B$672,$B368,$M$21:$M$672)/SUMIF($B$21:$B$672,$B368,$L$21:$L$672)-1),"-",SUMIF($B$21:$B$672,$B368,$M$21:$M$672)/SUMIF($B$21:$B$672,$B368,$L$21:$L$672)-1)</f>
        <v>-3.0648610121168929E-2</v>
      </c>
      <c r="P368" s="31">
        <f>IF(ISERROR(SUMIF($J$21:$J$672,$J368,$M$21:$M$672)/SUMIF($J$21:$J$672,$J368,$L$21:$L$672)-1),"-",SUMIF($J$21:$J$672,$J368,$M$21:$M$672)/SUMIF($J$21:$J$672,$J368,$L$21:$L$672)-1)</f>
        <v>-3.0648610121168929E-2</v>
      </c>
      <c r="Q368" s="31">
        <f>IF(ISERROR(SUMIF($K$21:$K$672,$K368,$M$21:$M$672)/SUMIF($K$21:$K$672,$K368,$L$21:$L$672)-1),"-",SUMIF($K$21:$K$672,$K368,$M$21:$M$672)/SUMIF($K$21:$K$672,$K368,$L$21:$L$672)-1)</f>
        <v>-6.8899789056344862E-2</v>
      </c>
      <c r="R368" s="31">
        <f>IF(ISERROR(SUMIF($I$21:$I$672,$I368,$M$21:$M$672)/SUMIF($I$21:$I$672,$I368,$L$21:$L$672)-1),"-",SUMIF($I$21:$I$672,$I368,$M$21:$M$672)/SUMIF($I$21:$I$672,$I368,$L$21:$L$672)-1)</f>
        <v>-3.0648610121168929E-2</v>
      </c>
      <c r="S368" s="46">
        <v>1212</v>
      </c>
      <c r="T368" s="46">
        <v>1207</v>
      </c>
      <c r="U368" s="46">
        <v>1241</v>
      </c>
      <c r="V368" s="46">
        <v>1313</v>
      </c>
      <c r="W368" s="46">
        <v>1354</v>
      </c>
      <c r="X368" s="46">
        <v>1403</v>
      </c>
      <c r="Y368" s="46">
        <v>1491</v>
      </c>
      <c r="Z368" s="46">
        <v>1471</v>
      </c>
      <c r="AA368" s="46">
        <v>1434</v>
      </c>
      <c r="AB368" s="46">
        <v>1390</v>
      </c>
      <c r="AC368" s="46">
        <v>1360</v>
      </c>
      <c r="AD368" s="46">
        <v>1315</v>
      </c>
      <c r="AE368" s="46">
        <v>1281</v>
      </c>
      <c r="AF368" s="46">
        <v>1255</v>
      </c>
      <c r="AG368" s="46">
        <v>1223</v>
      </c>
      <c r="AH368" s="46">
        <v>1177</v>
      </c>
      <c r="AI368" s="46">
        <v>1133</v>
      </c>
      <c r="AJ368" s="46">
        <v>1098</v>
      </c>
      <c r="AK368" s="46">
        <v>1067</v>
      </c>
      <c r="AL368" s="46">
        <v>1064</v>
      </c>
      <c r="AM368" s="46">
        <v>1056</v>
      </c>
      <c r="AN368" s="46">
        <v>1063</v>
      </c>
      <c r="AO368" s="46">
        <v>1064</v>
      </c>
      <c r="AP368" s="46">
        <v>1061</v>
      </c>
      <c r="AQ368" s="46">
        <v>1057</v>
      </c>
      <c r="AR368" s="47">
        <v>1055</v>
      </c>
      <c r="AS368" s="80">
        <f>IF(COUNTIF(B$20:B368,B368)=1,1,"-")</f>
        <v>1</v>
      </c>
      <c r="AT368" s="80">
        <f>IF(COUNTIF(J$20:J368,J368)=1,1,"-")</f>
        <v>1</v>
      </c>
      <c r="AU368" s="80" t="str">
        <f>IF(COUNTIF(K$20:K368,K368)=1,1,"-")</f>
        <v>-</v>
      </c>
      <c r="AV368" s="80">
        <f>IF(COUNTIF(I$20:I368,I368)=1,1,"-")</f>
        <v>1</v>
      </c>
      <c r="AW368" s="48" t="s">
        <v>241</v>
      </c>
      <c r="AZ368"/>
      <c r="BA368"/>
      <c r="BB368"/>
      <c r="BC368"/>
      <c r="BD368"/>
    </row>
    <row r="369" spans="1:56" ht="15.75" customHeight="1" x14ac:dyDescent="0.2">
      <c r="A369" s="93" t="s">
        <v>1798</v>
      </c>
      <c r="B369" s="95" t="s">
        <v>1819</v>
      </c>
      <c r="C369" s="94" t="s">
        <v>1820</v>
      </c>
      <c r="D369" s="94" t="s">
        <v>205</v>
      </c>
      <c r="E369" s="94" t="s">
        <v>205</v>
      </c>
      <c r="F369" s="94" t="s">
        <v>386</v>
      </c>
      <c r="G369" s="96" t="s">
        <v>1197</v>
      </c>
      <c r="H369" s="96" t="s">
        <v>1198</v>
      </c>
      <c r="I369" s="96" t="s">
        <v>159</v>
      </c>
      <c r="J369" s="96" t="s">
        <v>159</v>
      </c>
      <c r="K369" s="96" t="s">
        <v>386</v>
      </c>
      <c r="L369" s="65">
        <f>HLOOKUP(L$20,$S$18:$AW369,ROW($S369)-ROW($S$18)+1,FALSE)</f>
        <v>1471</v>
      </c>
      <c r="M369" s="65">
        <f>HLOOKUP(M$20,$S$18:$AW369,ROW($S369)-ROW($S$18)+1,FALSE)</f>
        <v>1440</v>
      </c>
      <c r="N369" s="66">
        <f t="shared" si="10"/>
        <v>-2.1074099252209377E-2</v>
      </c>
      <c r="O369" s="31">
        <f>IF(ISERROR(SUMIF($B$21:$B$672,$B369,$M$21:$M$672)/SUMIF($B$21:$B$672,$B369,$L$21:$L$672)-1),"-",SUMIF($B$21:$B$672,$B369,$M$21:$M$672)/SUMIF($B$21:$B$672,$B369,$L$21:$L$672)-1)</f>
        <v>-0.11852217443418178</v>
      </c>
      <c r="P369" s="31">
        <f>IF(ISERROR(SUMIF($J$21:$J$672,$J369,$M$21:$M$672)/SUMIF($J$21:$J$672,$J369,$L$21:$L$672)-1),"-",SUMIF($J$21:$J$672,$J369,$M$21:$M$672)/SUMIF($J$21:$J$672,$J369,$L$21:$L$672)-1)</f>
        <v>-3.4503631961259051E-2</v>
      </c>
      <c r="Q369" s="31">
        <f>IF(ISERROR(SUMIF($K$21:$K$672,$K369,$M$21:$M$672)/SUMIF($K$21:$K$672,$K369,$L$21:$L$672)-1),"-",SUMIF($K$21:$K$672,$K369,$M$21:$M$672)/SUMIF($K$21:$K$672,$K369,$L$21:$L$672)-1)</f>
        <v>-6.9526650567419579E-2</v>
      </c>
      <c r="R369" s="31">
        <f>IF(ISERROR(SUMIF($I$21:$I$672,$I369,$M$21:$M$672)/SUMIF($I$21:$I$672,$I369,$L$21:$L$672)-1),"-",SUMIF($I$21:$I$672,$I369,$M$21:$M$672)/SUMIF($I$21:$I$672,$I369,$L$21:$L$672)-1)</f>
        <v>-3.4503631961259051E-2</v>
      </c>
      <c r="S369" s="46">
        <v>1332</v>
      </c>
      <c r="T369" s="46">
        <v>1301</v>
      </c>
      <c r="U369" s="46">
        <v>1288</v>
      </c>
      <c r="V369" s="46">
        <v>1389</v>
      </c>
      <c r="W369" s="46">
        <v>1443</v>
      </c>
      <c r="X369" s="46">
        <v>1471</v>
      </c>
      <c r="Y369" s="46">
        <v>1519</v>
      </c>
      <c r="Z369" s="46">
        <v>1519</v>
      </c>
      <c r="AA369" s="46">
        <v>1511</v>
      </c>
      <c r="AB369" s="46">
        <v>1489</v>
      </c>
      <c r="AC369" s="46">
        <v>1440</v>
      </c>
      <c r="AD369" s="46">
        <v>1397</v>
      </c>
      <c r="AE369" s="46">
        <v>1365</v>
      </c>
      <c r="AF369" s="46">
        <v>1331</v>
      </c>
      <c r="AG369" s="46">
        <v>1297</v>
      </c>
      <c r="AH369" s="46">
        <v>1282</v>
      </c>
      <c r="AI369" s="46">
        <v>1265</v>
      </c>
      <c r="AJ369" s="46">
        <v>1253</v>
      </c>
      <c r="AK369" s="46">
        <v>1248</v>
      </c>
      <c r="AL369" s="46">
        <v>1244</v>
      </c>
      <c r="AM369" s="46">
        <v>1229</v>
      </c>
      <c r="AN369" s="46">
        <v>1230</v>
      </c>
      <c r="AO369" s="46">
        <v>1241</v>
      </c>
      <c r="AP369" s="46">
        <v>1245</v>
      </c>
      <c r="AQ369" s="46">
        <v>1261</v>
      </c>
      <c r="AR369" s="47">
        <v>1266</v>
      </c>
      <c r="AS369" s="80" t="str">
        <f>IF(COUNTIF(B$20:B369,B369)=1,1,"-")</f>
        <v>-</v>
      </c>
      <c r="AT369" s="80">
        <f>IF(COUNTIF(J$20:J369,J369)=1,1,"-")</f>
        <v>1</v>
      </c>
      <c r="AU369" s="80" t="str">
        <f>IF(COUNTIF(K$20:K369,K369)=1,1,"-")</f>
        <v>-</v>
      </c>
      <c r="AV369" s="80">
        <f>IF(COUNTIF(I$20:I369,I369)=1,1,"-")</f>
        <v>1</v>
      </c>
      <c r="AW369" s="48" t="s">
        <v>241</v>
      </c>
      <c r="AZ369"/>
      <c r="BA369"/>
      <c r="BB369"/>
      <c r="BC369"/>
      <c r="BD369"/>
    </row>
    <row r="370" spans="1:56" ht="15.75" customHeight="1" x14ac:dyDescent="0.2">
      <c r="A370" s="93" t="s">
        <v>1798</v>
      </c>
      <c r="B370" s="95" t="s">
        <v>2218</v>
      </c>
      <c r="C370" s="94" t="s">
        <v>2219</v>
      </c>
      <c r="D370" s="94" t="s">
        <v>11</v>
      </c>
      <c r="E370" s="94" t="s">
        <v>11</v>
      </c>
      <c r="F370" s="94" t="s">
        <v>395</v>
      </c>
      <c r="G370" s="96" t="s">
        <v>1199</v>
      </c>
      <c r="H370" s="96" t="s">
        <v>1200</v>
      </c>
      <c r="I370" s="96" t="s">
        <v>11</v>
      </c>
      <c r="J370" s="96" t="s">
        <v>11</v>
      </c>
      <c r="K370" s="96" t="s">
        <v>395</v>
      </c>
      <c r="L370" s="65">
        <f>HLOOKUP(L$20,$S$18:$AW370,ROW($S370)-ROW($S$18)+1,FALSE)</f>
        <v>2588</v>
      </c>
      <c r="M370" s="65">
        <f>HLOOKUP(M$20,$S$18:$AW370,ROW($S370)-ROW($S$18)+1,FALSE)</f>
        <v>2771</v>
      </c>
      <c r="N370" s="66">
        <f t="shared" si="10"/>
        <v>7.0710973724884107E-2</v>
      </c>
      <c r="O370" s="31">
        <f>IF(ISERROR(SUMIF($B$21:$B$672,$B370,$M$21:$M$672)/SUMIF($B$21:$B$672,$B370,$L$21:$L$672)-1),"-",SUMIF($B$21:$B$672,$B370,$M$21:$M$672)/SUMIF($B$21:$B$672,$B370,$L$21:$L$672)-1)</f>
        <v>7.0710973724884107E-2</v>
      </c>
      <c r="P370" s="31">
        <f>IF(ISERROR(SUMIF($J$21:$J$672,$J370,$M$21:$M$672)/SUMIF($J$21:$J$672,$J370,$L$21:$L$672)-1),"-",SUMIF($J$21:$J$672,$J370,$M$21:$M$672)/SUMIF($J$21:$J$672,$J370,$L$21:$L$672)-1)</f>
        <v>-2.0937017333104491E-2</v>
      </c>
      <c r="Q370" s="31">
        <f>IF(ISERROR(SUMIF($K$21:$K$672,$K370,$M$21:$M$672)/SUMIF($K$21:$K$672,$K370,$L$21:$L$672)-1),"-",SUMIF($K$21:$K$672,$K370,$M$21:$M$672)/SUMIF($K$21:$K$672,$K370,$L$21:$L$672)-1)</f>
        <v>-1.9312825455785054E-2</v>
      </c>
      <c r="R370" s="31">
        <f>IF(ISERROR(SUMIF($I$21:$I$672,$I370,$M$21:$M$672)/SUMIF($I$21:$I$672,$I370,$L$21:$L$672)-1),"-",SUMIF($I$21:$I$672,$I370,$M$21:$M$672)/SUMIF($I$21:$I$672,$I370,$L$21:$L$672)-1)</f>
        <v>-2.0937017333104491E-2</v>
      </c>
      <c r="S370" s="46">
        <v>2368</v>
      </c>
      <c r="T370" s="46">
        <v>2368</v>
      </c>
      <c r="U370" s="46">
        <v>2240</v>
      </c>
      <c r="V370" s="46">
        <v>2332</v>
      </c>
      <c r="W370" s="46">
        <v>2449</v>
      </c>
      <c r="X370" s="46">
        <v>2588</v>
      </c>
      <c r="Y370" s="46">
        <v>2730</v>
      </c>
      <c r="Z370" s="46">
        <v>2846</v>
      </c>
      <c r="AA370" s="46">
        <v>2879</v>
      </c>
      <c r="AB370" s="46">
        <v>2825</v>
      </c>
      <c r="AC370" s="46">
        <v>2771</v>
      </c>
      <c r="AD370" s="46">
        <v>2737</v>
      </c>
      <c r="AE370" s="46">
        <v>2735</v>
      </c>
      <c r="AF370" s="46">
        <v>2740</v>
      </c>
      <c r="AG370" s="46">
        <v>2734</v>
      </c>
      <c r="AH370" s="46">
        <v>2737</v>
      </c>
      <c r="AI370" s="46">
        <v>2731</v>
      </c>
      <c r="AJ370" s="46">
        <v>2714</v>
      </c>
      <c r="AK370" s="46">
        <v>2688</v>
      </c>
      <c r="AL370" s="46">
        <v>2663</v>
      </c>
      <c r="AM370" s="46">
        <v>2683</v>
      </c>
      <c r="AN370" s="46">
        <v>2697</v>
      </c>
      <c r="AO370" s="46">
        <v>2718</v>
      </c>
      <c r="AP370" s="46">
        <v>2730</v>
      </c>
      <c r="AQ370" s="46">
        <v>2757</v>
      </c>
      <c r="AR370" s="47">
        <v>2797</v>
      </c>
      <c r="AS370" s="80">
        <f>IF(COUNTIF(B$20:B370,B370)=1,1,"-")</f>
        <v>1</v>
      </c>
      <c r="AT370" s="80" t="str">
        <f>IF(COUNTIF(J$20:J370,J370)=1,1,"-")</f>
        <v>-</v>
      </c>
      <c r="AU370" s="80" t="str">
        <f>IF(COUNTIF(K$20:K370,K370)=1,1,"-")</f>
        <v>-</v>
      </c>
      <c r="AV370" s="80" t="str">
        <f>IF(COUNTIF(I$20:I370,I370)=1,1,"-")</f>
        <v>-</v>
      </c>
      <c r="AW370" s="48" t="s">
        <v>241</v>
      </c>
      <c r="AZ370"/>
      <c r="BA370"/>
      <c r="BB370"/>
      <c r="BC370"/>
      <c r="BD370"/>
    </row>
    <row r="371" spans="1:56" ht="15.75" customHeight="1" x14ac:dyDescent="0.2">
      <c r="A371" s="93" t="s">
        <v>1798</v>
      </c>
      <c r="B371" s="95" t="s">
        <v>2172</v>
      </c>
      <c r="C371" s="94" t="s">
        <v>2173</v>
      </c>
      <c r="D371" s="94" t="s">
        <v>86</v>
      </c>
      <c r="E371" s="94" t="s">
        <v>86</v>
      </c>
      <c r="F371" s="94" t="s">
        <v>395</v>
      </c>
      <c r="G371" s="96" t="s">
        <v>1201</v>
      </c>
      <c r="H371" s="96" t="s">
        <v>1202</v>
      </c>
      <c r="I371" s="96" t="s">
        <v>86</v>
      </c>
      <c r="J371" s="96" t="s">
        <v>86</v>
      </c>
      <c r="K371" s="96" t="s">
        <v>395</v>
      </c>
      <c r="L371" s="65">
        <f>HLOOKUP(L$20,$S$18:$AW371,ROW($S371)-ROW($S$18)+1,FALSE)</f>
        <v>200</v>
      </c>
      <c r="M371" s="65">
        <f>HLOOKUP(M$20,$S$18:$AW371,ROW($S371)-ROW($S$18)+1,FALSE)</f>
        <v>181</v>
      </c>
      <c r="N371" s="66">
        <f t="shared" si="10"/>
        <v>-9.4999999999999973E-2</v>
      </c>
      <c r="O371" s="31">
        <f>IF(ISERROR(SUMIF($B$21:$B$672,$B371,$M$21:$M$672)/SUMIF($B$21:$B$672,$B371,$L$21:$L$672)-1),"-",SUMIF($B$21:$B$672,$B371,$M$21:$M$672)/SUMIF($B$21:$B$672,$B371,$L$21:$L$672)-1)</f>
        <v>0.14064976228209192</v>
      </c>
      <c r="P371" s="31">
        <f>IF(ISERROR(SUMIF($J$21:$J$672,$J371,$M$21:$M$672)/SUMIF($J$21:$J$672,$J371,$L$21:$L$672)-1),"-",SUMIF($J$21:$J$672,$J371,$M$21:$M$672)/SUMIF($J$21:$J$672,$J371,$L$21:$L$672)-1)</f>
        <v>9.1339071101806724E-2</v>
      </c>
      <c r="Q371" s="31">
        <f>IF(ISERROR(SUMIF($K$21:$K$672,$K371,$M$21:$M$672)/SUMIF($K$21:$K$672,$K371,$L$21:$L$672)-1),"-",SUMIF($K$21:$K$672,$K371,$M$21:$M$672)/SUMIF($K$21:$K$672,$K371,$L$21:$L$672)-1)</f>
        <v>-1.9312825455785054E-2</v>
      </c>
      <c r="R371" s="31">
        <f>IF(ISERROR(SUMIF($I$21:$I$672,$I371,$M$21:$M$672)/SUMIF($I$21:$I$672,$I371,$L$21:$L$672)-1),"-",SUMIF($I$21:$I$672,$I371,$M$21:$M$672)/SUMIF($I$21:$I$672,$I371,$L$21:$L$672)-1)</f>
        <v>9.2878722485973286E-2</v>
      </c>
      <c r="S371" s="46">
        <v>178</v>
      </c>
      <c r="T371" s="46">
        <v>179</v>
      </c>
      <c r="U371" s="46">
        <v>195</v>
      </c>
      <c r="V371" s="46">
        <v>199</v>
      </c>
      <c r="W371" s="46">
        <v>191</v>
      </c>
      <c r="X371" s="46">
        <v>200</v>
      </c>
      <c r="Y371" s="46">
        <v>198</v>
      </c>
      <c r="Z371" s="46">
        <v>199</v>
      </c>
      <c r="AA371" s="46">
        <v>200</v>
      </c>
      <c r="AB371" s="46">
        <v>193</v>
      </c>
      <c r="AC371" s="46">
        <v>181</v>
      </c>
      <c r="AD371" s="46">
        <v>176</v>
      </c>
      <c r="AE371" s="46">
        <v>174</v>
      </c>
      <c r="AF371" s="46">
        <v>172</v>
      </c>
      <c r="AG371" s="46">
        <v>171</v>
      </c>
      <c r="AH371" s="46">
        <v>173</v>
      </c>
      <c r="AI371" s="46">
        <v>173</v>
      </c>
      <c r="AJ371" s="46">
        <v>173</v>
      </c>
      <c r="AK371" s="46">
        <v>172</v>
      </c>
      <c r="AL371" s="46">
        <v>169</v>
      </c>
      <c r="AM371" s="46">
        <v>169</v>
      </c>
      <c r="AN371" s="46">
        <v>172</v>
      </c>
      <c r="AO371" s="46">
        <v>173</v>
      </c>
      <c r="AP371" s="46">
        <v>175</v>
      </c>
      <c r="AQ371" s="46">
        <v>174</v>
      </c>
      <c r="AR371" s="47">
        <v>177</v>
      </c>
      <c r="AS371" s="80" t="str">
        <f>IF(COUNTIF(B$20:B371,B371)=1,1,"-")</f>
        <v>-</v>
      </c>
      <c r="AT371" s="80" t="str">
        <f>IF(COUNTIF(J$20:J371,J371)=1,1,"-")</f>
        <v>-</v>
      </c>
      <c r="AU371" s="80" t="str">
        <f>IF(COUNTIF(K$20:K371,K371)=1,1,"-")</f>
        <v>-</v>
      </c>
      <c r="AV371" s="80" t="str">
        <f>IF(COUNTIF(I$20:I371,I371)=1,1,"-")</f>
        <v>-</v>
      </c>
      <c r="AW371" s="48" t="s">
        <v>241</v>
      </c>
      <c r="AZ371"/>
      <c r="BA371"/>
      <c r="BB371"/>
      <c r="BC371"/>
      <c r="BD371"/>
    </row>
    <row r="372" spans="1:56" ht="15.75" customHeight="1" x14ac:dyDescent="0.2">
      <c r="A372" s="93" t="s">
        <v>1798</v>
      </c>
      <c r="B372" s="95" t="s">
        <v>2220</v>
      </c>
      <c r="C372" s="94" t="s">
        <v>2221</v>
      </c>
      <c r="D372" s="94" t="s">
        <v>190</v>
      </c>
      <c r="E372" s="94" t="s">
        <v>190</v>
      </c>
      <c r="F372" s="94" t="s">
        <v>386</v>
      </c>
      <c r="G372" s="96" t="s">
        <v>1203</v>
      </c>
      <c r="H372" s="96" t="s">
        <v>1204</v>
      </c>
      <c r="I372" s="96" t="s">
        <v>190</v>
      </c>
      <c r="J372" s="96" t="s">
        <v>190</v>
      </c>
      <c r="K372" s="96" t="s">
        <v>386</v>
      </c>
      <c r="L372" s="65">
        <f>HLOOKUP(L$20,$S$18:$AW372,ROW($S372)-ROW($S$18)+1,FALSE)</f>
        <v>1833</v>
      </c>
      <c r="M372" s="65">
        <f>HLOOKUP(M$20,$S$18:$AW372,ROW($S372)-ROW($S$18)+1,FALSE)</f>
        <v>1734</v>
      </c>
      <c r="N372" s="66">
        <f t="shared" si="10"/>
        <v>-5.4009819967266726E-2</v>
      </c>
      <c r="O372" s="31">
        <f>IF(ISERROR(SUMIF($B$21:$B$672,$B372,$M$21:$M$672)/SUMIF($B$21:$B$672,$B372,$L$21:$L$672)-1),"-",SUMIF($B$21:$B$672,$B372,$M$21:$M$672)/SUMIF($B$21:$B$672,$B372,$L$21:$L$672)-1)</f>
        <v>-5.4009819967266726E-2</v>
      </c>
      <c r="P372" s="31">
        <f>IF(ISERROR(SUMIF($J$21:$J$672,$J372,$M$21:$M$672)/SUMIF($J$21:$J$672,$J372,$L$21:$L$672)-1),"-",SUMIF($J$21:$J$672,$J372,$M$21:$M$672)/SUMIF($J$21:$J$672,$J372,$L$21:$L$672)-1)</f>
        <v>-6.3212435233160669E-2</v>
      </c>
      <c r="Q372" s="31">
        <f>IF(ISERROR(SUMIF($K$21:$K$672,$K372,$M$21:$M$672)/SUMIF($K$21:$K$672,$K372,$L$21:$L$672)-1),"-",SUMIF($K$21:$K$672,$K372,$M$21:$M$672)/SUMIF($K$21:$K$672,$K372,$L$21:$L$672)-1)</f>
        <v>-6.9526650567419579E-2</v>
      </c>
      <c r="R372" s="31">
        <f>IF(ISERROR(SUMIF($I$21:$I$672,$I372,$M$21:$M$672)/SUMIF($I$21:$I$672,$I372,$L$21:$L$672)-1),"-",SUMIF($I$21:$I$672,$I372,$M$21:$M$672)/SUMIF($I$21:$I$672,$I372,$L$21:$L$672)-1)</f>
        <v>-6.3212435233160669E-2</v>
      </c>
      <c r="S372" s="46">
        <v>1685</v>
      </c>
      <c r="T372" s="46">
        <v>1722</v>
      </c>
      <c r="U372" s="46">
        <v>1766</v>
      </c>
      <c r="V372" s="46">
        <v>1734</v>
      </c>
      <c r="W372" s="46">
        <v>1793</v>
      </c>
      <c r="X372" s="46">
        <v>1833</v>
      </c>
      <c r="Y372" s="46">
        <v>1822</v>
      </c>
      <c r="Z372" s="46">
        <v>1820</v>
      </c>
      <c r="AA372" s="46">
        <v>1790</v>
      </c>
      <c r="AB372" s="46">
        <v>1748</v>
      </c>
      <c r="AC372" s="46">
        <v>1734</v>
      </c>
      <c r="AD372" s="46">
        <v>1722</v>
      </c>
      <c r="AE372" s="46">
        <v>1687</v>
      </c>
      <c r="AF372" s="46">
        <v>1665</v>
      </c>
      <c r="AG372" s="46">
        <v>1636</v>
      </c>
      <c r="AH372" s="46">
        <v>1600</v>
      </c>
      <c r="AI372" s="46">
        <v>1585</v>
      </c>
      <c r="AJ372" s="46">
        <v>1577</v>
      </c>
      <c r="AK372" s="46">
        <v>1578</v>
      </c>
      <c r="AL372" s="46">
        <v>1575</v>
      </c>
      <c r="AM372" s="46">
        <v>1580</v>
      </c>
      <c r="AN372" s="46">
        <v>1603</v>
      </c>
      <c r="AO372" s="46">
        <v>1629</v>
      </c>
      <c r="AP372" s="46">
        <v>1651</v>
      </c>
      <c r="AQ372" s="46">
        <v>1668</v>
      </c>
      <c r="AR372" s="47">
        <v>1687</v>
      </c>
      <c r="AS372" s="80">
        <f>IF(COUNTIF(B$20:B372,B372)=1,1,"-")</f>
        <v>1</v>
      </c>
      <c r="AT372" s="80">
        <f>IF(COUNTIF(J$20:J372,J372)=1,1,"-")</f>
        <v>1</v>
      </c>
      <c r="AU372" s="80" t="str">
        <f>IF(COUNTIF(K$20:K372,K372)=1,1,"-")</f>
        <v>-</v>
      </c>
      <c r="AV372" s="80">
        <f>IF(COUNTIF(I$20:I372,I372)=1,1,"-")</f>
        <v>1</v>
      </c>
      <c r="AW372" s="48" t="s">
        <v>241</v>
      </c>
      <c r="AZ372"/>
      <c r="BA372"/>
      <c r="BB372"/>
      <c r="BC372"/>
      <c r="BD372"/>
    </row>
    <row r="373" spans="1:56" ht="15.75" customHeight="1" x14ac:dyDescent="0.2">
      <c r="A373" s="93" t="s">
        <v>1798</v>
      </c>
      <c r="B373" s="95" t="s">
        <v>2116</v>
      </c>
      <c r="C373" s="94" t="s">
        <v>2117</v>
      </c>
      <c r="D373" s="94" t="s">
        <v>51</v>
      </c>
      <c r="E373" s="94" t="s">
        <v>51</v>
      </c>
      <c r="F373" s="94" t="s">
        <v>395</v>
      </c>
      <c r="G373" s="96" t="s">
        <v>1205</v>
      </c>
      <c r="H373" s="96" t="s">
        <v>1206</v>
      </c>
      <c r="I373" s="96" t="s">
        <v>51</v>
      </c>
      <c r="J373" s="96" t="s">
        <v>51</v>
      </c>
      <c r="K373" s="96" t="s">
        <v>395</v>
      </c>
      <c r="L373" s="65">
        <f>HLOOKUP(L$20,$S$18:$AW373,ROW($S373)-ROW($S$18)+1,FALSE)</f>
        <v>2013</v>
      </c>
      <c r="M373" s="65">
        <f>HLOOKUP(M$20,$S$18:$AW373,ROW($S373)-ROW($S$18)+1,FALSE)</f>
        <v>2041</v>
      </c>
      <c r="N373" s="66">
        <f t="shared" si="10"/>
        <v>1.3909587680079438E-2</v>
      </c>
      <c r="O373" s="31">
        <f>IF(ISERROR(SUMIF($B$21:$B$672,$B373,$M$21:$M$672)/SUMIF($B$21:$B$672,$B373,$L$21:$L$672)-1),"-",SUMIF($B$21:$B$672,$B373,$M$21:$M$672)/SUMIF($B$21:$B$672,$B373,$L$21:$L$672)-1)</f>
        <v>-1.0686395396629633E-2</v>
      </c>
      <c r="P373" s="31">
        <f>IF(ISERROR(SUMIF($J$21:$J$672,$J373,$M$21:$M$672)/SUMIF($J$21:$J$672,$J373,$L$21:$L$672)-1),"-",SUMIF($J$21:$J$672,$J373,$M$21:$M$672)/SUMIF($J$21:$J$672,$J373,$L$21:$L$672)-1)</f>
        <v>3.0561945448570382E-2</v>
      </c>
      <c r="Q373" s="31">
        <f>IF(ISERROR(SUMIF($K$21:$K$672,$K373,$M$21:$M$672)/SUMIF($K$21:$K$672,$K373,$L$21:$L$672)-1),"-",SUMIF($K$21:$K$672,$K373,$M$21:$M$672)/SUMIF($K$21:$K$672,$K373,$L$21:$L$672)-1)</f>
        <v>-1.9312825455785054E-2</v>
      </c>
      <c r="R373" s="31">
        <f>IF(ISERROR(SUMIF($I$21:$I$672,$I373,$M$21:$M$672)/SUMIF($I$21:$I$672,$I373,$L$21:$L$672)-1),"-",SUMIF($I$21:$I$672,$I373,$M$21:$M$672)/SUMIF($I$21:$I$672,$I373,$L$21:$L$672)-1)</f>
        <v>3.0561945448570382E-2</v>
      </c>
      <c r="S373" s="46">
        <v>1594</v>
      </c>
      <c r="T373" s="46">
        <v>1616</v>
      </c>
      <c r="U373" s="46">
        <v>1665</v>
      </c>
      <c r="V373" s="46">
        <v>1820</v>
      </c>
      <c r="W373" s="46">
        <v>1915</v>
      </c>
      <c r="X373" s="46">
        <v>2013</v>
      </c>
      <c r="Y373" s="46">
        <v>2088</v>
      </c>
      <c r="Z373" s="46">
        <v>2078</v>
      </c>
      <c r="AA373" s="46">
        <v>2038</v>
      </c>
      <c r="AB373" s="46">
        <v>2032</v>
      </c>
      <c r="AC373" s="46">
        <v>2041</v>
      </c>
      <c r="AD373" s="46">
        <v>2022</v>
      </c>
      <c r="AE373" s="46">
        <v>2001</v>
      </c>
      <c r="AF373" s="46">
        <v>1979</v>
      </c>
      <c r="AG373" s="46">
        <v>1984</v>
      </c>
      <c r="AH373" s="46">
        <v>1955</v>
      </c>
      <c r="AI373" s="46">
        <v>1929</v>
      </c>
      <c r="AJ373" s="46">
        <v>1906</v>
      </c>
      <c r="AK373" s="46">
        <v>1902</v>
      </c>
      <c r="AL373" s="46">
        <v>1910</v>
      </c>
      <c r="AM373" s="46">
        <v>1931</v>
      </c>
      <c r="AN373" s="46">
        <v>1953</v>
      </c>
      <c r="AO373" s="46">
        <v>1998</v>
      </c>
      <c r="AP373" s="46">
        <v>2039</v>
      </c>
      <c r="AQ373" s="46">
        <v>2069</v>
      </c>
      <c r="AR373" s="47">
        <v>2100</v>
      </c>
      <c r="AS373" s="80" t="str">
        <f>IF(COUNTIF(B$20:B373,B373)=1,1,"-")</f>
        <v>-</v>
      </c>
      <c r="AT373" s="80" t="str">
        <f>IF(COUNTIF(J$20:J373,J373)=1,1,"-")</f>
        <v>-</v>
      </c>
      <c r="AU373" s="80" t="str">
        <f>IF(COUNTIF(K$20:K373,K373)=1,1,"-")</f>
        <v>-</v>
      </c>
      <c r="AV373" s="80" t="str">
        <f>IF(COUNTIF(I$20:I373,I373)=1,1,"-")</f>
        <v>-</v>
      </c>
      <c r="AW373" s="48" t="s">
        <v>241</v>
      </c>
      <c r="AZ373"/>
      <c r="BA373"/>
      <c r="BB373"/>
      <c r="BC373"/>
      <c r="BD373"/>
    </row>
    <row r="374" spans="1:56" ht="15.75" customHeight="1" x14ac:dyDescent="0.2">
      <c r="A374" s="93" t="s">
        <v>1798</v>
      </c>
      <c r="B374" s="95" t="s">
        <v>445</v>
      </c>
      <c r="C374" s="94" t="s">
        <v>265</v>
      </c>
      <c r="D374" s="94" t="s">
        <v>27</v>
      </c>
      <c r="E374" s="94" t="s">
        <v>27</v>
      </c>
      <c r="F374" s="94" t="s">
        <v>388</v>
      </c>
      <c r="G374" s="96" t="s">
        <v>1207</v>
      </c>
      <c r="H374" s="96" t="s">
        <v>1208</v>
      </c>
      <c r="I374" s="96" t="s">
        <v>27</v>
      </c>
      <c r="J374" s="96" t="s">
        <v>27</v>
      </c>
      <c r="K374" s="96" t="s">
        <v>388</v>
      </c>
      <c r="L374" s="65">
        <f>HLOOKUP(L$20,$S$18:$AW374,ROW($S374)-ROW($S$18)+1,FALSE)</f>
        <v>2166</v>
      </c>
      <c r="M374" s="65">
        <f>HLOOKUP(M$20,$S$18:$AW374,ROW($S374)-ROW($S$18)+1,FALSE)</f>
        <v>1994</v>
      </c>
      <c r="N374" s="66">
        <f t="shared" si="10"/>
        <v>-7.940904893813483E-2</v>
      </c>
      <c r="O374" s="31">
        <f>IF(ISERROR(SUMIF($B$21:$B$672,$B374,$M$21:$M$672)/SUMIF($B$21:$B$672,$B374,$L$21:$L$672)-1),"-",SUMIF($B$21:$B$672,$B374,$M$21:$M$672)/SUMIF($B$21:$B$672,$B374,$L$21:$L$672)-1)</f>
        <v>1.0533707865167941E-3</v>
      </c>
      <c r="P374" s="31">
        <f>IF(ISERROR(SUMIF($J$21:$J$672,$J374,$M$21:$M$672)/SUMIF($J$21:$J$672,$J374,$L$21:$L$672)-1),"-",SUMIF($J$21:$J$672,$J374,$M$21:$M$672)/SUMIF($J$21:$J$672,$J374,$L$21:$L$672)-1)</f>
        <v>-1.3455394445809787E-2</v>
      </c>
      <c r="Q374" s="31">
        <f>IF(ISERROR(SUMIF($K$21:$K$672,$K374,$M$21:$M$672)/SUMIF($K$21:$K$672,$K374,$L$21:$L$672)-1),"-",SUMIF($K$21:$K$672,$K374,$M$21:$M$672)/SUMIF($K$21:$K$672,$K374,$L$21:$L$672)-1)</f>
        <v>-5.3599033502643612E-2</v>
      </c>
      <c r="R374" s="31">
        <f>IF(ISERROR(SUMIF($I$21:$I$672,$I374,$M$21:$M$672)/SUMIF($I$21:$I$672,$I374,$L$21:$L$672)-1),"-",SUMIF($I$21:$I$672,$I374,$M$21:$M$672)/SUMIF($I$21:$I$672,$I374,$L$21:$L$672)-1)</f>
        <v>-1.3455394445809787E-2</v>
      </c>
      <c r="S374" s="46">
        <v>2637</v>
      </c>
      <c r="T374" s="46">
        <v>2531</v>
      </c>
      <c r="U374" s="46">
        <v>2467</v>
      </c>
      <c r="V374" s="46">
        <v>2389</v>
      </c>
      <c r="W374" s="46">
        <v>2240</v>
      </c>
      <c r="X374" s="46">
        <v>2166</v>
      </c>
      <c r="Y374" s="46">
        <v>2082</v>
      </c>
      <c r="Z374" s="46">
        <v>2004</v>
      </c>
      <c r="AA374" s="46">
        <v>1991</v>
      </c>
      <c r="AB374" s="46">
        <v>1993</v>
      </c>
      <c r="AC374" s="46">
        <v>1994</v>
      </c>
      <c r="AD374" s="46">
        <v>1989</v>
      </c>
      <c r="AE374" s="46">
        <v>1981</v>
      </c>
      <c r="AF374" s="46">
        <v>1970</v>
      </c>
      <c r="AG374" s="46">
        <v>1957</v>
      </c>
      <c r="AH374" s="46">
        <v>1940</v>
      </c>
      <c r="AI374" s="46">
        <v>1926</v>
      </c>
      <c r="AJ374" s="46">
        <v>1910</v>
      </c>
      <c r="AK374" s="46">
        <v>1891</v>
      </c>
      <c r="AL374" s="46">
        <v>1890</v>
      </c>
      <c r="AM374" s="46">
        <v>1898</v>
      </c>
      <c r="AN374" s="46">
        <v>1915</v>
      </c>
      <c r="AO374" s="46">
        <v>1934</v>
      </c>
      <c r="AP374" s="46">
        <v>1967</v>
      </c>
      <c r="AQ374" s="46">
        <v>1993</v>
      </c>
      <c r="AR374" s="47">
        <v>2014</v>
      </c>
      <c r="AS374" s="80">
        <f>IF(COUNTIF(B$20:B374,B374)=1,1,"-")</f>
        <v>1</v>
      </c>
      <c r="AT374" s="80" t="str">
        <f>IF(COUNTIF(J$20:J374,J374)=1,1,"-")</f>
        <v>-</v>
      </c>
      <c r="AU374" s="80" t="str">
        <f>IF(COUNTIF(K$20:K374,K374)=1,1,"-")</f>
        <v>-</v>
      </c>
      <c r="AV374" s="80" t="str">
        <f>IF(COUNTIF(I$20:I374,I374)=1,1,"-")</f>
        <v>-</v>
      </c>
      <c r="AW374" s="48" t="s">
        <v>241</v>
      </c>
      <c r="AZ374"/>
      <c r="BA374"/>
      <c r="BB374"/>
      <c r="BC374"/>
      <c r="BD374"/>
    </row>
    <row r="375" spans="1:56" ht="15.75" customHeight="1" x14ac:dyDescent="0.2">
      <c r="A375" s="93" t="s">
        <v>1798</v>
      </c>
      <c r="B375" s="95" t="s">
        <v>2222</v>
      </c>
      <c r="C375" s="94" t="s">
        <v>2223</v>
      </c>
      <c r="D375" s="94" t="s">
        <v>37</v>
      </c>
      <c r="E375" s="94" t="s">
        <v>37</v>
      </c>
      <c r="F375" s="94" t="s">
        <v>386</v>
      </c>
      <c r="G375" s="96" t="s">
        <v>1209</v>
      </c>
      <c r="H375" s="96" t="s">
        <v>1210</v>
      </c>
      <c r="I375" s="96" t="s">
        <v>37</v>
      </c>
      <c r="J375" s="96" t="s">
        <v>37</v>
      </c>
      <c r="K375" s="96" t="s">
        <v>386</v>
      </c>
      <c r="L375" s="65">
        <f>HLOOKUP(L$20,$S$18:$AW375,ROW($S375)-ROW($S$18)+1,FALSE)</f>
        <v>2414</v>
      </c>
      <c r="M375" s="65">
        <f>HLOOKUP(M$20,$S$18:$AW375,ROW($S375)-ROW($S$18)+1,FALSE)</f>
        <v>2360</v>
      </c>
      <c r="N375" s="66">
        <f t="shared" si="10"/>
        <v>-2.2369511184755608E-2</v>
      </c>
      <c r="O375" s="31">
        <f>IF(ISERROR(SUMIF($B$21:$B$672,$B375,$M$21:$M$672)/SUMIF($B$21:$B$672,$B375,$L$21:$L$672)-1),"-",SUMIF($B$21:$B$672,$B375,$M$21:$M$672)/SUMIF($B$21:$B$672,$B375,$L$21:$L$672)-1)</f>
        <v>-2.2369511184755608E-2</v>
      </c>
      <c r="P375" s="31">
        <f>IF(ISERROR(SUMIF($J$21:$J$672,$J375,$M$21:$M$672)/SUMIF($J$21:$J$672,$J375,$L$21:$L$672)-1),"-",SUMIF($J$21:$J$672,$J375,$M$21:$M$672)/SUMIF($J$21:$J$672,$J375,$L$21:$L$672)-1)</f>
        <v>-3.3437175493250315E-2</v>
      </c>
      <c r="Q375" s="31">
        <f>IF(ISERROR(SUMIF($K$21:$K$672,$K375,$M$21:$M$672)/SUMIF($K$21:$K$672,$K375,$L$21:$L$672)-1),"-",SUMIF($K$21:$K$672,$K375,$M$21:$M$672)/SUMIF($K$21:$K$672,$K375,$L$21:$L$672)-1)</f>
        <v>-6.9526650567419579E-2</v>
      </c>
      <c r="R375" s="31">
        <f>IF(ISERROR(SUMIF($I$21:$I$672,$I375,$M$21:$M$672)/SUMIF($I$21:$I$672,$I375,$L$21:$L$672)-1),"-",SUMIF($I$21:$I$672,$I375,$M$21:$M$672)/SUMIF($I$21:$I$672,$I375,$L$21:$L$672)-1)</f>
        <v>-3.3437175493250315E-2</v>
      </c>
      <c r="S375" s="46">
        <v>2052</v>
      </c>
      <c r="T375" s="46">
        <v>2171</v>
      </c>
      <c r="U375" s="46">
        <v>2288</v>
      </c>
      <c r="V375" s="46">
        <v>2411</v>
      </c>
      <c r="W375" s="46">
        <v>2400</v>
      </c>
      <c r="X375" s="46">
        <v>2414</v>
      </c>
      <c r="Y375" s="46">
        <v>2435</v>
      </c>
      <c r="Z375" s="46">
        <v>2410</v>
      </c>
      <c r="AA375" s="46">
        <v>2376</v>
      </c>
      <c r="AB375" s="46">
        <v>2349</v>
      </c>
      <c r="AC375" s="46">
        <v>2360</v>
      </c>
      <c r="AD375" s="46">
        <v>2356</v>
      </c>
      <c r="AE375" s="46">
        <v>2342</v>
      </c>
      <c r="AF375" s="46">
        <v>2323</v>
      </c>
      <c r="AG375" s="46">
        <v>2333</v>
      </c>
      <c r="AH375" s="46">
        <v>2339</v>
      </c>
      <c r="AI375" s="46">
        <v>2332</v>
      </c>
      <c r="AJ375" s="46">
        <v>2310</v>
      </c>
      <c r="AK375" s="46">
        <v>2386</v>
      </c>
      <c r="AL375" s="46">
        <v>2384</v>
      </c>
      <c r="AM375" s="46">
        <v>2432</v>
      </c>
      <c r="AN375" s="46">
        <v>2524</v>
      </c>
      <c r="AO375" s="46">
        <v>2615</v>
      </c>
      <c r="AP375" s="46">
        <v>2809</v>
      </c>
      <c r="AQ375" s="46">
        <v>2880</v>
      </c>
      <c r="AR375" s="47">
        <v>2950</v>
      </c>
      <c r="AS375" s="80">
        <f>IF(COUNTIF(B$20:B375,B375)=1,1,"-")</f>
        <v>1</v>
      </c>
      <c r="AT375" s="80" t="str">
        <f>IF(COUNTIF(J$20:J375,J375)=1,1,"-")</f>
        <v>-</v>
      </c>
      <c r="AU375" s="80" t="str">
        <f>IF(COUNTIF(K$20:K375,K375)=1,1,"-")</f>
        <v>-</v>
      </c>
      <c r="AV375" s="80" t="str">
        <f>IF(COUNTIF(I$20:I375,I375)=1,1,"-")</f>
        <v>-</v>
      </c>
      <c r="AW375" s="48" t="s">
        <v>241</v>
      </c>
      <c r="AZ375"/>
      <c r="BA375"/>
      <c r="BB375"/>
      <c r="BC375"/>
      <c r="BD375"/>
    </row>
    <row r="376" spans="1:56" ht="15.75" customHeight="1" x14ac:dyDescent="0.2">
      <c r="A376" s="93" t="s">
        <v>1798</v>
      </c>
      <c r="B376" s="95" t="s">
        <v>433</v>
      </c>
      <c r="C376" s="94" t="s">
        <v>195</v>
      </c>
      <c r="D376" s="94" t="s">
        <v>39</v>
      </c>
      <c r="E376" s="94" t="s">
        <v>39</v>
      </c>
      <c r="F376" s="94" t="s">
        <v>384</v>
      </c>
      <c r="G376" s="96" t="s">
        <v>1211</v>
      </c>
      <c r="H376" s="96" t="s">
        <v>1212</v>
      </c>
      <c r="I376" s="96" t="s">
        <v>371</v>
      </c>
      <c r="J376" s="96" t="s">
        <v>39</v>
      </c>
      <c r="K376" s="96" t="s">
        <v>384</v>
      </c>
      <c r="L376" s="65">
        <f>HLOOKUP(L$20,$S$18:$AW376,ROW($S376)-ROW($S$18)+1,FALSE)</f>
        <v>467</v>
      </c>
      <c r="M376" s="65">
        <f>HLOOKUP(M$20,$S$18:$AW376,ROW($S376)-ROW($S$18)+1,FALSE)</f>
        <v>509</v>
      </c>
      <c r="N376" s="66">
        <f t="shared" si="10"/>
        <v>8.9935760171306223E-2</v>
      </c>
      <c r="O376" s="31">
        <f>IF(ISERROR(SUMIF($B$21:$B$672,$B376,$M$21:$M$672)/SUMIF($B$21:$B$672,$B376,$L$21:$L$672)-1),"-",SUMIF($B$21:$B$672,$B376,$M$21:$M$672)/SUMIF($B$21:$B$672,$B376,$L$21:$L$672)-1)</f>
        <v>2.6503090466379442E-2</v>
      </c>
      <c r="P376" s="31">
        <f>IF(ISERROR(SUMIF($J$21:$J$672,$J376,$M$21:$M$672)/SUMIF($J$21:$J$672,$J376,$L$21:$L$672)-1),"-",SUMIF($J$21:$J$672,$J376,$M$21:$M$672)/SUMIF($J$21:$J$672,$J376,$L$21:$L$672)-1)</f>
        <v>1.3258691809074907E-3</v>
      </c>
      <c r="Q376" s="31">
        <f>IF(ISERROR(SUMIF($K$21:$K$672,$K376,$M$21:$M$672)/SUMIF($K$21:$K$672,$K376,$L$21:$L$672)-1),"-",SUMIF($K$21:$K$672,$K376,$M$21:$M$672)/SUMIF($K$21:$K$672,$K376,$L$21:$L$672)-1)</f>
        <v>-2.2365450582957913E-2</v>
      </c>
      <c r="R376" s="31">
        <f>IF(ISERROR(SUMIF($I$21:$I$672,$I376,$M$21:$M$672)/SUMIF($I$21:$I$672,$I376,$L$21:$L$672)-1),"-",SUMIF($I$21:$I$672,$I376,$M$21:$M$672)/SUMIF($I$21:$I$672,$I376,$L$21:$L$672)-1)</f>
        <v>7.7519379844961156E-2</v>
      </c>
      <c r="S376" s="46">
        <v>571</v>
      </c>
      <c r="T376" s="46">
        <v>622</v>
      </c>
      <c r="U376" s="46">
        <v>524</v>
      </c>
      <c r="V376" s="46">
        <v>488</v>
      </c>
      <c r="W376" s="46">
        <v>482</v>
      </c>
      <c r="X376" s="46">
        <v>467</v>
      </c>
      <c r="Y376" s="46">
        <v>491</v>
      </c>
      <c r="Z376" s="46">
        <v>511</v>
      </c>
      <c r="AA376" s="46">
        <v>517</v>
      </c>
      <c r="AB376" s="46">
        <v>514</v>
      </c>
      <c r="AC376" s="46">
        <v>509</v>
      </c>
      <c r="AD376" s="46">
        <v>498</v>
      </c>
      <c r="AE376" s="46">
        <v>505</v>
      </c>
      <c r="AF376" s="46">
        <v>511</v>
      </c>
      <c r="AG376" s="46">
        <v>514</v>
      </c>
      <c r="AH376" s="46">
        <v>516</v>
      </c>
      <c r="AI376" s="46">
        <v>516</v>
      </c>
      <c r="AJ376" s="46">
        <v>520</v>
      </c>
      <c r="AK376" s="46">
        <v>516</v>
      </c>
      <c r="AL376" s="46">
        <v>514</v>
      </c>
      <c r="AM376" s="46">
        <v>519</v>
      </c>
      <c r="AN376" s="46">
        <v>522</v>
      </c>
      <c r="AO376" s="46">
        <v>530</v>
      </c>
      <c r="AP376" s="46">
        <v>535</v>
      </c>
      <c r="AQ376" s="46">
        <v>544</v>
      </c>
      <c r="AR376" s="47">
        <v>553</v>
      </c>
      <c r="AS376" s="80" t="str">
        <f>IF(COUNTIF(B$20:B376,B376)=1,1,"-")</f>
        <v>-</v>
      </c>
      <c r="AT376" s="80" t="str">
        <f>IF(COUNTIF(J$20:J376,J376)=1,1,"-")</f>
        <v>-</v>
      </c>
      <c r="AU376" s="80" t="str">
        <f>IF(COUNTIF(K$20:K376,K376)=1,1,"-")</f>
        <v>-</v>
      </c>
      <c r="AV376" s="80">
        <f>IF(COUNTIF(I$20:I376,I376)=1,1,"-")</f>
        <v>1</v>
      </c>
      <c r="AW376" s="48" t="s">
        <v>241</v>
      </c>
      <c r="AZ376"/>
      <c r="BA376"/>
      <c r="BB376"/>
      <c r="BC376"/>
      <c r="BD376"/>
    </row>
    <row r="377" spans="1:56" ht="15.75" customHeight="1" x14ac:dyDescent="0.2">
      <c r="A377" s="93" t="s">
        <v>1798</v>
      </c>
      <c r="B377" s="95" t="s">
        <v>1929</v>
      </c>
      <c r="C377" s="94" t="s">
        <v>1930</v>
      </c>
      <c r="D377" s="94" t="s">
        <v>28</v>
      </c>
      <c r="E377" s="94" t="s">
        <v>28</v>
      </c>
      <c r="F377" s="94" t="s">
        <v>391</v>
      </c>
      <c r="G377" s="96" t="s">
        <v>1213</v>
      </c>
      <c r="H377" s="96" t="s">
        <v>1214</v>
      </c>
      <c r="I377" s="96" t="s">
        <v>356</v>
      </c>
      <c r="J377" s="96" t="s">
        <v>30</v>
      </c>
      <c r="K377" s="96" t="s">
        <v>391</v>
      </c>
      <c r="L377" s="65">
        <f>HLOOKUP(L$20,$S$18:$AW377,ROW($S377)-ROW($S$18)+1,FALSE)</f>
        <v>1150</v>
      </c>
      <c r="M377" s="65">
        <f>HLOOKUP(M$20,$S$18:$AW377,ROW($S377)-ROW($S$18)+1,FALSE)</f>
        <v>976</v>
      </c>
      <c r="N377" s="66">
        <f t="shared" si="10"/>
        <v>-0.15130434782608693</v>
      </c>
      <c r="O377" s="31">
        <f>IF(ISERROR(SUMIF($B$21:$B$672,$B377,$M$21:$M$672)/SUMIF($B$21:$B$672,$B377,$L$21:$L$672)-1),"-",SUMIF($B$21:$B$672,$B377,$M$21:$M$672)/SUMIF($B$21:$B$672,$B377,$L$21:$L$672)-1)</f>
        <v>-6.8858473260900221E-2</v>
      </c>
      <c r="P377" s="31">
        <f>IF(ISERROR(SUMIF($J$21:$J$672,$J377,$M$21:$M$672)/SUMIF($J$21:$J$672,$J377,$L$21:$L$672)-1),"-",SUMIF($J$21:$J$672,$J377,$M$21:$M$672)/SUMIF($J$21:$J$672,$J377,$L$21:$L$672)-1)</f>
        <v>-0.15130434782608693</v>
      </c>
      <c r="Q377" s="31">
        <f>IF(ISERROR(SUMIF($K$21:$K$672,$K377,$M$21:$M$672)/SUMIF($K$21:$K$672,$K377,$L$21:$L$672)-1),"-",SUMIF($K$21:$K$672,$K377,$M$21:$M$672)/SUMIF($K$21:$K$672,$K377,$L$21:$L$672)-1)</f>
        <v>-3.0916047319583084E-2</v>
      </c>
      <c r="R377" s="31">
        <f>IF(ISERROR(SUMIF($I$21:$I$672,$I377,$M$21:$M$672)/SUMIF($I$21:$I$672,$I377,$L$21:$L$672)-1),"-",SUMIF($I$21:$I$672,$I377,$M$21:$M$672)/SUMIF($I$21:$I$672,$I377,$L$21:$L$672)-1)</f>
        <v>-0.15130434782608693</v>
      </c>
      <c r="S377" s="46">
        <v>996</v>
      </c>
      <c r="T377" s="46">
        <v>1029</v>
      </c>
      <c r="U377" s="46">
        <v>1038</v>
      </c>
      <c r="V377" s="46">
        <v>1082</v>
      </c>
      <c r="W377" s="46">
        <v>1142</v>
      </c>
      <c r="X377" s="46">
        <v>1150</v>
      </c>
      <c r="Y377" s="46">
        <v>1136</v>
      </c>
      <c r="Z377" s="46">
        <v>1092</v>
      </c>
      <c r="AA377" s="46">
        <v>1045</v>
      </c>
      <c r="AB377" s="46">
        <v>996</v>
      </c>
      <c r="AC377" s="46">
        <v>976</v>
      </c>
      <c r="AD377" s="46">
        <v>960</v>
      </c>
      <c r="AE377" s="46">
        <v>929</v>
      </c>
      <c r="AF377" s="46">
        <v>911</v>
      </c>
      <c r="AG377" s="46">
        <v>896</v>
      </c>
      <c r="AH377" s="46">
        <v>868</v>
      </c>
      <c r="AI377" s="46">
        <v>850</v>
      </c>
      <c r="AJ377" s="46">
        <v>827</v>
      </c>
      <c r="AK377" s="46">
        <v>807</v>
      </c>
      <c r="AL377" s="46">
        <v>810</v>
      </c>
      <c r="AM377" s="46">
        <v>808</v>
      </c>
      <c r="AN377" s="46">
        <v>811</v>
      </c>
      <c r="AO377" s="46">
        <v>825</v>
      </c>
      <c r="AP377" s="46">
        <v>842</v>
      </c>
      <c r="AQ377" s="46">
        <v>844</v>
      </c>
      <c r="AR377" s="47">
        <v>857</v>
      </c>
      <c r="AS377" s="80" t="str">
        <f>IF(COUNTIF(B$20:B377,B377)=1,1,"-")</f>
        <v>-</v>
      </c>
      <c r="AT377" s="80">
        <f>IF(COUNTIF(J$20:J377,J377)=1,1,"-")</f>
        <v>1</v>
      </c>
      <c r="AU377" s="80" t="str">
        <f>IF(COUNTIF(K$20:K377,K377)=1,1,"-")</f>
        <v>-</v>
      </c>
      <c r="AV377" s="80">
        <f>IF(COUNTIF(I$20:I377,I377)=1,1,"-")</f>
        <v>1</v>
      </c>
      <c r="AW377" s="48" t="s">
        <v>241</v>
      </c>
      <c r="AZ377"/>
      <c r="BA377"/>
      <c r="BB377"/>
      <c r="BC377"/>
      <c r="BD377"/>
    </row>
    <row r="378" spans="1:56" ht="15.75" customHeight="1" x14ac:dyDescent="0.2">
      <c r="A378" s="93" t="s">
        <v>1798</v>
      </c>
      <c r="B378" s="95" t="s">
        <v>468</v>
      </c>
      <c r="C378" s="94" t="s">
        <v>260</v>
      </c>
      <c r="D378" s="94" t="s">
        <v>94</v>
      </c>
      <c r="E378" s="94" t="s">
        <v>94</v>
      </c>
      <c r="F378" s="94" t="s">
        <v>394</v>
      </c>
      <c r="G378" s="96" t="s">
        <v>1215</v>
      </c>
      <c r="H378" s="96" t="s">
        <v>1216</v>
      </c>
      <c r="I378" s="96" t="s">
        <v>94</v>
      </c>
      <c r="J378" s="96" t="s">
        <v>94</v>
      </c>
      <c r="K378" s="96" t="s">
        <v>394</v>
      </c>
      <c r="L378" s="65">
        <f>HLOOKUP(L$20,$S$18:$AW378,ROW($S378)-ROW($S$18)+1,FALSE)</f>
        <v>2301</v>
      </c>
      <c r="M378" s="65">
        <f>HLOOKUP(M$20,$S$18:$AW378,ROW($S378)-ROW($S$18)+1,FALSE)</f>
        <v>2239</v>
      </c>
      <c r="N378" s="66">
        <f t="shared" si="10"/>
        <v>-2.6944806605823546E-2</v>
      </c>
      <c r="O378" s="31">
        <f>IF(ISERROR(SUMIF($B$21:$B$672,$B378,$M$21:$M$672)/SUMIF($B$21:$B$672,$B378,$L$21:$L$672)-1),"-",SUMIF($B$21:$B$672,$B378,$M$21:$M$672)/SUMIF($B$21:$B$672,$B378,$L$21:$L$672)-1)</f>
        <v>-6.2870309414088221E-2</v>
      </c>
      <c r="P378" s="31">
        <f>IF(ISERROR(SUMIF($J$21:$J$672,$J378,$M$21:$M$672)/SUMIF($J$21:$J$672,$J378,$L$21:$L$672)-1),"-",SUMIF($J$21:$J$672,$J378,$M$21:$M$672)/SUMIF($J$21:$J$672,$J378,$L$21:$L$672)-1)</f>
        <v>-7.0426716141001822E-2</v>
      </c>
      <c r="Q378" s="31">
        <f>IF(ISERROR(SUMIF($K$21:$K$672,$K378,$M$21:$M$672)/SUMIF($K$21:$K$672,$K378,$L$21:$L$672)-1),"-",SUMIF($K$21:$K$672,$K378,$M$21:$M$672)/SUMIF($K$21:$K$672,$K378,$L$21:$L$672)-1)</f>
        <v>-5.2308392085512856E-2</v>
      </c>
      <c r="R378" s="31">
        <f>IF(ISERROR(SUMIF($I$21:$I$672,$I378,$M$21:$M$672)/SUMIF($I$21:$I$672,$I378,$L$21:$L$672)-1),"-",SUMIF($I$21:$I$672,$I378,$M$21:$M$672)/SUMIF($I$21:$I$672,$I378,$L$21:$L$672)-1)</f>
        <v>-7.0426716141001822E-2</v>
      </c>
      <c r="S378" s="46">
        <v>1934</v>
      </c>
      <c r="T378" s="46">
        <v>2127</v>
      </c>
      <c r="U378" s="46">
        <v>2331</v>
      </c>
      <c r="V378" s="46">
        <v>2420</v>
      </c>
      <c r="W378" s="46">
        <v>2364</v>
      </c>
      <c r="X378" s="46">
        <v>2301</v>
      </c>
      <c r="Y378" s="46">
        <v>2290</v>
      </c>
      <c r="Z378" s="46">
        <v>2242</v>
      </c>
      <c r="AA378" s="46">
        <v>2234</v>
      </c>
      <c r="AB378" s="46">
        <v>2256</v>
      </c>
      <c r="AC378" s="46">
        <v>2239</v>
      </c>
      <c r="AD378" s="46">
        <v>2228</v>
      </c>
      <c r="AE378" s="46">
        <v>2212</v>
      </c>
      <c r="AF378" s="46">
        <v>2202</v>
      </c>
      <c r="AG378" s="46">
        <v>2184</v>
      </c>
      <c r="AH378" s="46">
        <v>2159</v>
      </c>
      <c r="AI378" s="46">
        <v>2132</v>
      </c>
      <c r="AJ378" s="46">
        <v>2106</v>
      </c>
      <c r="AK378" s="46">
        <v>2064</v>
      </c>
      <c r="AL378" s="46">
        <v>2080</v>
      </c>
      <c r="AM378" s="46">
        <v>2151</v>
      </c>
      <c r="AN378" s="46">
        <v>2211</v>
      </c>
      <c r="AO378" s="46">
        <v>2305</v>
      </c>
      <c r="AP378" s="46">
        <v>2332</v>
      </c>
      <c r="AQ378" s="46">
        <v>2411</v>
      </c>
      <c r="AR378" s="47">
        <v>2479</v>
      </c>
      <c r="AS378" s="80" t="str">
        <f>IF(COUNTIF(B$20:B378,B378)=1,1,"-")</f>
        <v>-</v>
      </c>
      <c r="AT378" s="80" t="str">
        <f>IF(COUNTIF(J$20:J378,J378)=1,1,"-")</f>
        <v>-</v>
      </c>
      <c r="AU378" s="80" t="str">
        <f>IF(COUNTIF(K$20:K378,K378)=1,1,"-")</f>
        <v>-</v>
      </c>
      <c r="AV378" s="80" t="str">
        <f>IF(COUNTIF(I$20:I378,I378)=1,1,"-")</f>
        <v>-</v>
      </c>
      <c r="AW378" s="48" t="s">
        <v>241</v>
      </c>
      <c r="AZ378"/>
      <c r="BA378"/>
      <c r="BB378"/>
      <c r="BC378"/>
      <c r="BD378"/>
    </row>
    <row r="379" spans="1:56" ht="15.75" customHeight="1" x14ac:dyDescent="0.2">
      <c r="A379" s="93" t="s">
        <v>1798</v>
      </c>
      <c r="B379" s="95" t="s">
        <v>1843</v>
      </c>
      <c r="C379" s="94" t="s">
        <v>1844</v>
      </c>
      <c r="D379" s="94" t="s">
        <v>86</v>
      </c>
      <c r="E379" s="94" t="s">
        <v>86</v>
      </c>
      <c r="F379" s="94" t="s">
        <v>395</v>
      </c>
      <c r="G379" s="96" t="s">
        <v>1217</v>
      </c>
      <c r="H379" s="96" t="s">
        <v>1218</v>
      </c>
      <c r="I379" s="96" t="s">
        <v>88</v>
      </c>
      <c r="J379" s="96" t="s">
        <v>88</v>
      </c>
      <c r="K379" s="96" t="s">
        <v>395</v>
      </c>
      <c r="L379" s="65">
        <f>HLOOKUP(L$20,$S$18:$AW379,ROW($S379)-ROW($S$18)+1,FALSE)</f>
        <v>2630</v>
      </c>
      <c r="M379" s="65">
        <f>HLOOKUP(M$20,$S$18:$AW379,ROW($S379)-ROW($S$18)+1,FALSE)</f>
        <v>2494</v>
      </c>
      <c r="N379" s="66">
        <f t="shared" si="10"/>
        <v>-5.1711026615969602E-2</v>
      </c>
      <c r="O379" s="31">
        <f>IF(ISERROR(SUMIF($B$21:$B$672,$B379,$M$21:$M$672)/SUMIF($B$21:$B$672,$B379,$L$21:$L$672)-1),"-",SUMIF($B$21:$B$672,$B379,$M$21:$M$672)/SUMIF($B$21:$B$672,$B379,$L$21:$L$672)-1)</f>
        <v>4.2777117637073481E-2</v>
      </c>
      <c r="P379" s="31">
        <f>IF(ISERROR(SUMIF($J$21:$J$672,$J379,$M$21:$M$672)/SUMIF($J$21:$J$672,$J379,$L$21:$L$672)-1),"-",SUMIF($J$21:$J$672,$J379,$M$21:$M$672)/SUMIF($J$21:$J$672,$J379,$L$21:$L$672)-1)</f>
        <v>-7.2618172912074508E-2</v>
      </c>
      <c r="Q379" s="31">
        <f>IF(ISERROR(SUMIF($K$21:$K$672,$K379,$M$21:$M$672)/SUMIF($K$21:$K$672,$K379,$L$21:$L$672)-1),"-",SUMIF($K$21:$K$672,$K379,$M$21:$M$672)/SUMIF($K$21:$K$672,$K379,$L$21:$L$672)-1)</f>
        <v>-1.9312825455785054E-2</v>
      </c>
      <c r="R379" s="31">
        <f>IF(ISERROR(SUMIF($I$21:$I$672,$I379,$M$21:$M$672)/SUMIF($I$21:$I$672,$I379,$L$21:$L$672)-1),"-",SUMIF($I$21:$I$672,$I379,$M$21:$M$672)/SUMIF($I$21:$I$672,$I379,$L$21:$L$672)-1)</f>
        <v>-7.2618172912074508E-2</v>
      </c>
      <c r="S379" s="46">
        <v>2357</v>
      </c>
      <c r="T379" s="46">
        <v>2399</v>
      </c>
      <c r="U379" s="46">
        <v>2381</v>
      </c>
      <c r="V379" s="46">
        <v>2456</v>
      </c>
      <c r="W379" s="46">
        <v>2539</v>
      </c>
      <c r="X379" s="46">
        <v>2630</v>
      </c>
      <c r="Y379" s="46">
        <v>2646</v>
      </c>
      <c r="Z379" s="46">
        <v>2632</v>
      </c>
      <c r="AA379" s="46">
        <v>2596</v>
      </c>
      <c r="AB379" s="46">
        <v>2549</v>
      </c>
      <c r="AC379" s="46">
        <v>2494</v>
      </c>
      <c r="AD379" s="46">
        <v>2477</v>
      </c>
      <c r="AE379" s="46">
        <v>2502</v>
      </c>
      <c r="AF379" s="46">
        <v>2513</v>
      </c>
      <c r="AG379" s="46">
        <v>2517</v>
      </c>
      <c r="AH379" s="46">
        <v>2510</v>
      </c>
      <c r="AI379" s="46">
        <v>2499</v>
      </c>
      <c r="AJ379" s="46">
        <v>2474</v>
      </c>
      <c r="AK379" s="46">
        <v>2462</v>
      </c>
      <c r="AL379" s="46">
        <v>2449</v>
      </c>
      <c r="AM379" s="46">
        <v>2473</v>
      </c>
      <c r="AN379" s="46">
        <v>2524</v>
      </c>
      <c r="AO379" s="46">
        <v>2564</v>
      </c>
      <c r="AP379" s="46">
        <v>2614</v>
      </c>
      <c r="AQ379" s="46">
        <v>2678</v>
      </c>
      <c r="AR379" s="47">
        <v>2724</v>
      </c>
      <c r="AS379" s="80" t="str">
        <f>IF(COUNTIF(B$20:B379,B379)=1,1,"-")</f>
        <v>-</v>
      </c>
      <c r="AT379" s="80" t="str">
        <f>IF(COUNTIF(J$20:J379,J379)=1,1,"-")</f>
        <v>-</v>
      </c>
      <c r="AU379" s="80" t="str">
        <f>IF(COUNTIF(K$20:K379,K379)=1,1,"-")</f>
        <v>-</v>
      </c>
      <c r="AV379" s="80" t="str">
        <f>IF(COUNTIF(I$20:I379,I379)=1,1,"-")</f>
        <v>-</v>
      </c>
      <c r="AW379" s="48" t="s">
        <v>241</v>
      </c>
      <c r="AZ379"/>
      <c r="BA379"/>
      <c r="BB379"/>
      <c r="BC379"/>
      <c r="BD379"/>
    </row>
    <row r="380" spans="1:56" ht="15.75" customHeight="1" x14ac:dyDescent="0.2">
      <c r="A380" s="93" t="s">
        <v>1798</v>
      </c>
      <c r="B380" s="95" t="s">
        <v>2068</v>
      </c>
      <c r="C380" s="94" t="s">
        <v>2069</v>
      </c>
      <c r="D380" s="94" t="s">
        <v>113</v>
      </c>
      <c r="E380" s="94" t="s">
        <v>113</v>
      </c>
      <c r="F380" s="94" t="s">
        <v>385</v>
      </c>
      <c r="G380" s="96" t="s">
        <v>1219</v>
      </c>
      <c r="H380" s="96" t="s">
        <v>1220</v>
      </c>
      <c r="I380" s="96" t="s">
        <v>364</v>
      </c>
      <c r="J380" s="96" t="s">
        <v>141</v>
      </c>
      <c r="K380" s="96" t="s">
        <v>385</v>
      </c>
      <c r="L380" s="65">
        <f>HLOOKUP(L$20,$S$18:$AW380,ROW($S380)-ROW($S$18)+1,FALSE)</f>
        <v>2325</v>
      </c>
      <c r="M380" s="65">
        <f>HLOOKUP(M$20,$S$18:$AW380,ROW($S380)-ROW($S$18)+1,FALSE)</f>
        <v>1824</v>
      </c>
      <c r="N380" s="66">
        <f t="shared" si="10"/>
        <v>-0.21548387096774191</v>
      </c>
      <c r="O380" s="31">
        <f>IF(ISERROR(SUMIF($B$21:$B$672,$B380,$M$21:$M$672)/SUMIF($B$21:$B$672,$B380,$L$21:$L$672)-1),"-",SUMIF($B$21:$B$672,$B380,$M$21:$M$672)/SUMIF($B$21:$B$672,$B380,$L$21:$L$672)-1)</f>
        <v>-7.0809925093632931E-2</v>
      </c>
      <c r="P380" s="31">
        <f>IF(ISERROR(SUMIF($J$21:$J$672,$J380,$M$21:$M$672)/SUMIF($J$21:$J$672,$J380,$L$21:$L$672)-1),"-",SUMIF($J$21:$J$672,$J380,$M$21:$M$672)/SUMIF($J$21:$J$672,$J380,$L$21:$L$672)-1)</f>
        <v>-0.21548387096774191</v>
      </c>
      <c r="Q380" s="31">
        <f>IF(ISERROR(SUMIF($K$21:$K$672,$K380,$M$21:$M$672)/SUMIF($K$21:$K$672,$K380,$L$21:$L$672)-1),"-",SUMIF($K$21:$K$672,$K380,$M$21:$M$672)/SUMIF($K$21:$K$672,$K380,$L$21:$L$672)-1)</f>
        <v>-0.10412074832930718</v>
      </c>
      <c r="R380" s="31">
        <f>IF(ISERROR(SUMIF($I$21:$I$672,$I380,$M$21:$M$672)/SUMIF($I$21:$I$672,$I380,$L$21:$L$672)-1),"-",SUMIF($I$21:$I$672,$I380,$M$21:$M$672)/SUMIF($I$21:$I$672,$I380,$L$21:$L$672)-1)</f>
        <v>-0.21548387096774191</v>
      </c>
      <c r="S380" s="46">
        <v>2100</v>
      </c>
      <c r="T380" s="46">
        <v>2065</v>
      </c>
      <c r="U380" s="46">
        <v>2143</v>
      </c>
      <c r="V380" s="46">
        <v>2214</v>
      </c>
      <c r="W380" s="46">
        <v>2337</v>
      </c>
      <c r="X380" s="46">
        <v>2325</v>
      </c>
      <c r="Y380" s="46">
        <v>2226</v>
      </c>
      <c r="Z380" s="46">
        <v>2108</v>
      </c>
      <c r="AA380" s="46">
        <v>1987</v>
      </c>
      <c r="AB380" s="46">
        <v>1888</v>
      </c>
      <c r="AC380" s="46">
        <v>1824</v>
      </c>
      <c r="AD380" s="46">
        <v>1803</v>
      </c>
      <c r="AE380" s="46">
        <v>1772</v>
      </c>
      <c r="AF380" s="46">
        <v>1738</v>
      </c>
      <c r="AG380" s="46">
        <v>1725</v>
      </c>
      <c r="AH380" s="46">
        <v>1682</v>
      </c>
      <c r="AI380" s="46">
        <v>1638</v>
      </c>
      <c r="AJ380" s="46">
        <v>1608</v>
      </c>
      <c r="AK380" s="46">
        <v>1604</v>
      </c>
      <c r="AL380" s="46">
        <v>1616</v>
      </c>
      <c r="AM380" s="46">
        <v>1617</v>
      </c>
      <c r="AN380" s="46">
        <v>1629</v>
      </c>
      <c r="AO380" s="46">
        <v>1676</v>
      </c>
      <c r="AP380" s="46">
        <v>1710</v>
      </c>
      <c r="AQ380" s="46">
        <v>1725</v>
      </c>
      <c r="AR380" s="47">
        <v>1728</v>
      </c>
      <c r="AS380" s="80" t="str">
        <f>IF(COUNTIF(B$20:B380,B380)=1,1,"-")</f>
        <v>-</v>
      </c>
      <c r="AT380" s="80">
        <f>IF(COUNTIF(J$20:J380,J380)=1,1,"-")</f>
        <v>1</v>
      </c>
      <c r="AU380" s="80" t="str">
        <f>IF(COUNTIF(K$20:K380,K380)=1,1,"-")</f>
        <v>-</v>
      </c>
      <c r="AV380" s="80">
        <f>IF(COUNTIF(I$20:I380,I380)=1,1,"-")</f>
        <v>1</v>
      </c>
      <c r="AW380" s="48" t="s">
        <v>241</v>
      </c>
      <c r="AZ380"/>
      <c r="BA380"/>
      <c r="BB380"/>
      <c r="BC380"/>
      <c r="BD380"/>
    </row>
    <row r="381" spans="1:56" ht="15.75" customHeight="1" x14ac:dyDescent="0.2">
      <c r="A381" s="93" t="s">
        <v>1798</v>
      </c>
      <c r="B381" s="95" t="s">
        <v>2032</v>
      </c>
      <c r="C381" s="94" t="s">
        <v>2033</v>
      </c>
      <c r="D381" s="94" t="s">
        <v>23</v>
      </c>
      <c r="E381" s="94" t="s">
        <v>23</v>
      </c>
      <c r="F381" s="94" t="s">
        <v>391</v>
      </c>
      <c r="G381" s="96" t="s">
        <v>1221</v>
      </c>
      <c r="H381" s="96" t="s">
        <v>1222</v>
      </c>
      <c r="I381" s="96" t="s">
        <v>23</v>
      </c>
      <c r="J381" s="96" t="s">
        <v>23</v>
      </c>
      <c r="K381" s="96" t="s">
        <v>391</v>
      </c>
      <c r="L381" s="65">
        <f>HLOOKUP(L$20,$S$18:$AW381,ROW($S381)-ROW($S$18)+1,FALSE)</f>
        <v>1692</v>
      </c>
      <c r="M381" s="65">
        <f>HLOOKUP(M$20,$S$18:$AW381,ROW($S381)-ROW($S$18)+1,FALSE)</f>
        <v>1754</v>
      </c>
      <c r="N381" s="66">
        <f t="shared" si="10"/>
        <v>3.664302600472813E-2</v>
      </c>
      <c r="O381" s="31">
        <f>IF(ISERROR(SUMIF($B$21:$B$672,$B381,$M$21:$M$672)/SUMIF($B$21:$B$672,$B381,$L$21:$L$672)-1),"-",SUMIF($B$21:$B$672,$B381,$M$21:$M$672)/SUMIF($B$21:$B$672,$B381,$L$21:$L$672)-1)</f>
        <v>-1.6605947640430441E-2</v>
      </c>
      <c r="P381" s="31">
        <f>IF(ISERROR(SUMIF($J$21:$J$672,$J381,$M$21:$M$672)/SUMIF($J$21:$J$672,$J381,$L$21:$L$672)-1),"-",SUMIF($J$21:$J$672,$J381,$M$21:$M$672)/SUMIF($J$21:$J$672,$J381,$L$21:$L$672)-1)</f>
        <v>1.7005501076297502E-2</v>
      </c>
      <c r="Q381" s="31">
        <f>IF(ISERROR(SUMIF($K$21:$K$672,$K381,$M$21:$M$672)/SUMIF($K$21:$K$672,$K381,$L$21:$L$672)-1),"-",SUMIF($K$21:$K$672,$K381,$M$21:$M$672)/SUMIF($K$21:$K$672,$K381,$L$21:$L$672)-1)</f>
        <v>-3.0916047319583084E-2</v>
      </c>
      <c r="R381" s="31">
        <f>IF(ISERROR(SUMIF($I$21:$I$672,$I381,$M$21:$M$672)/SUMIF($I$21:$I$672,$I381,$L$21:$L$672)-1),"-",SUMIF($I$21:$I$672,$I381,$M$21:$M$672)/SUMIF($I$21:$I$672,$I381,$L$21:$L$672)-1)</f>
        <v>1.7005501076297502E-2</v>
      </c>
      <c r="S381" s="46">
        <v>1387</v>
      </c>
      <c r="T381" s="46">
        <v>1679</v>
      </c>
      <c r="U381" s="46">
        <v>1760</v>
      </c>
      <c r="V381" s="46">
        <v>1818</v>
      </c>
      <c r="W381" s="46">
        <v>1780</v>
      </c>
      <c r="X381" s="46">
        <v>1692</v>
      </c>
      <c r="Y381" s="46">
        <v>1643</v>
      </c>
      <c r="Z381" s="46">
        <v>1637</v>
      </c>
      <c r="AA381" s="46">
        <v>1659</v>
      </c>
      <c r="AB381" s="46">
        <v>1690</v>
      </c>
      <c r="AC381" s="46">
        <v>1754</v>
      </c>
      <c r="AD381" s="46">
        <v>1812</v>
      </c>
      <c r="AE381" s="46">
        <v>1841</v>
      </c>
      <c r="AF381" s="46">
        <v>1881</v>
      </c>
      <c r="AG381" s="46">
        <v>1915</v>
      </c>
      <c r="AH381" s="46">
        <v>1952</v>
      </c>
      <c r="AI381" s="46">
        <v>1975</v>
      </c>
      <c r="AJ381" s="46">
        <v>1992</v>
      </c>
      <c r="AK381" s="46">
        <v>2006</v>
      </c>
      <c r="AL381" s="46">
        <v>2034</v>
      </c>
      <c r="AM381" s="46">
        <v>2055</v>
      </c>
      <c r="AN381" s="46">
        <v>2084</v>
      </c>
      <c r="AO381" s="46">
        <v>2128</v>
      </c>
      <c r="AP381" s="46">
        <v>2166</v>
      </c>
      <c r="AQ381" s="46">
        <v>2196</v>
      </c>
      <c r="AR381" s="47">
        <v>2222</v>
      </c>
      <c r="AS381" s="80" t="str">
        <f>IF(COUNTIF(B$20:B381,B381)=1,1,"-")</f>
        <v>-</v>
      </c>
      <c r="AT381" s="80" t="str">
        <f>IF(COUNTIF(J$20:J381,J381)=1,1,"-")</f>
        <v>-</v>
      </c>
      <c r="AU381" s="80" t="str">
        <f>IF(COUNTIF(K$20:K381,K381)=1,1,"-")</f>
        <v>-</v>
      </c>
      <c r="AV381" s="80" t="str">
        <f>IF(COUNTIF(I$20:I381,I381)=1,1,"-")</f>
        <v>-</v>
      </c>
      <c r="AW381" s="48" t="s">
        <v>241</v>
      </c>
      <c r="AZ381"/>
      <c r="BA381"/>
      <c r="BB381"/>
      <c r="BC381"/>
      <c r="BD381"/>
    </row>
    <row r="382" spans="1:56" ht="15.75" customHeight="1" x14ac:dyDescent="0.2">
      <c r="A382" s="93" t="s">
        <v>1798</v>
      </c>
      <c r="B382" s="95" t="s">
        <v>1811</v>
      </c>
      <c r="C382" s="94" t="s">
        <v>1812</v>
      </c>
      <c r="D382" s="94" t="s">
        <v>134</v>
      </c>
      <c r="E382" s="94" t="s">
        <v>134</v>
      </c>
      <c r="F382" s="94" t="s">
        <v>391</v>
      </c>
      <c r="G382" s="96" t="s">
        <v>1223</v>
      </c>
      <c r="H382" s="96" t="s">
        <v>1224</v>
      </c>
      <c r="I382" s="96" t="s">
        <v>134</v>
      </c>
      <c r="J382" s="96" t="s">
        <v>134</v>
      </c>
      <c r="K382" s="96" t="s">
        <v>391</v>
      </c>
      <c r="L382" s="65">
        <f>HLOOKUP(L$20,$S$18:$AW382,ROW($S382)-ROW($S$18)+1,FALSE)</f>
        <v>408</v>
      </c>
      <c r="M382" s="65">
        <f>HLOOKUP(M$20,$S$18:$AW382,ROW($S382)-ROW($S$18)+1,FALSE)</f>
        <v>440</v>
      </c>
      <c r="N382" s="66">
        <f t="shared" si="10"/>
        <v>7.8431372549019551E-2</v>
      </c>
      <c r="O382" s="31">
        <f>IF(ISERROR(SUMIF($B$21:$B$672,$B382,$M$21:$M$672)/SUMIF($B$21:$B$672,$B382,$L$21:$L$672)-1),"-",SUMIF($B$21:$B$672,$B382,$M$21:$M$672)/SUMIF($B$21:$B$672,$B382,$L$21:$L$672)-1)</f>
        <v>6.2691557536918019E-3</v>
      </c>
      <c r="P382" s="31">
        <f>IF(ISERROR(SUMIF($J$21:$J$672,$J382,$M$21:$M$672)/SUMIF($J$21:$J$672,$J382,$L$21:$L$672)-1),"-",SUMIF($J$21:$J$672,$J382,$M$21:$M$672)/SUMIF($J$21:$J$672,$J382,$L$21:$L$672)-1)</f>
        <v>8.6140254003313155E-2</v>
      </c>
      <c r="Q382" s="31">
        <f>IF(ISERROR(SUMIF($K$21:$K$672,$K382,$M$21:$M$672)/SUMIF($K$21:$K$672,$K382,$L$21:$L$672)-1),"-",SUMIF($K$21:$K$672,$K382,$M$21:$M$672)/SUMIF($K$21:$K$672,$K382,$L$21:$L$672)-1)</f>
        <v>-3.0916047319583084E-2</v>
      </c>
      <c r="R382" s="31">
        <f>IF(ISERROR(SUMIF($I$21:$I$672,$I382,$M$21:$M$672)/SUMIF($I$21:$I$672,$I382,$L$21:$L$672)-1),"-",SUMIF($I$21:$I$672,$I382,$M$21:$M$672)/SUMIF($I$21:$I$672,$I382,$L$21:$L$672)-1)</f>
        <v>8.6140254003313155E-2</v>
      </c>
      <c r="S382" s="46">
        <v>455</v>
      </c>
      <c r="T382" s="46">
        <v>471</v>
      </c>
      <c r="U382" s="46">
        <v>458</v>
      </c>
      <c r="V382" s="46">
        <v>437</v>
      </c>
      <c r="W382" s="46">
        <v>460</v>
      </c>
      <c r="X382" s="46">
        <v>408</v>
      </c>
      <c r="Y382" s="46">
        <v>413</v>
      </c>
      <c r="Z382" s="46">
        <v>423</v>
      </c>
      <c r="AA382" s="46">
        <v>412</v>
      </c>
      <c r="AB382" s="46">
        <v>433</v>
      </c>
      <c r="AC382" s="46">
        <v>440</v>
      </c>
      <c r="AD382" s="46">
        <v>452</v>
      </c>
      <c r="AE382" s="46">
        <v>462</v>
      </c>
      <c r="AF382" s="46">
        <v>458</v>
      </c>
      <c r="AG382" s="46">
        <v>456</v>
      </c>
      <c r="AH382" s="46">
        <v>448</v>
      </c>
      <c r="AI382" s="46">
        <v>441</v>
      </c>
      <c r="AJ382" s="46">
        <v>436</v>
      </c>
      <c r="AK382" s="46">
        <v>431</v>
      </c>
      <c r="AL382" s="46">
        <v>431</v>
      </c>
      <c r="AM382" s="46">
        <v>431</v>
      </c>
      <c r="AN382" s="46">
        <v>434</v>
      </c>
      <c r="AO382" s="46">
        <v>439</v>
      </c>
      <c r="AP382" s="46">
        <v>444</v>
      </c>
      <c r="AQ382" s="46">
        <v>447</v>
      </c>
      <c r="AR382" s="47">
        <v>451</v>
      </c>
      <c r="AS382" s="80" t="str">
        <f>IF(COUNTIF(B$20:B382,B382)=1,1,"-")</f>
        <v>-</v>
      </c>
      <c r="AT382" s="80" t="str">
        <f>IF(COUNTIF(J$20:J382,J382)=1,1,"-")</f>
        <v>-</v>
      </c>
      <c r="AU382" s="80" t="str">
        <f>IF(COUNTIF(K$20:K382,K382)=1,1,"-")</f>
        <v>-</v>
      </c>
      <c r="AV382" s="80" t="str">
        <f>IF(COUNTIF(I$20:I382,I382)=1,1,"-")</f>
        <v>-</v>
      </c>
      <c r="AW382" s="48" t="s">
        <v>241</v>
      </c>
      <c r="AZ382"/>
      <c r="BA382"/>
      <c r="BB382"/>
      <c r="BC382"/>
      <c r="BD382"/>
    </row>
    <row r="383" spans="1:56" ht="15.75" customHeight="1" x14ac:dyDescent="0.2">
      <c r="A383" s="93" t="s">
        <v>1798</v>
      </c>
      <c r="B383" s="95" t="s">
        <v>1956</v>
      </c>
      <c r="C383" s="94" t="s">
        <v>1957</v>
      </c>
      <c r="D383" s="94" t="s">
        <v>62</v>
      </c>
      <c r="E383" s="94" t="s">
        <v>62</v>
      </c>
      <c r="F383" s="94" t="s">
        <v>389</v>
      </c>
      <c r="G383" s="96" t="s">
        <v>1225</v>
      </c>
      <c r="H383" s="96" t="s">
        <v>1226</v>
      </c>
      <c r="I383" s="96" t="s">
        <v>139</v>
      </c>
      <c r="J383" s="96" t="s">
        <v>139</v>
      </c>
      <c r="K383" s="96" t="s">
        <v>389</v>
      </c>
      <c r="L383" s="65">
        <f>HLOOKUP(L$20,$S$18:$AW383,ROW($S383)-ROW($S$18)+1,FALSE)</f>
        <v>2145</v>
      </c>
      <c r="M383" s="65">
        <f>HLOOKUP(M$20,$S$18:$AW383,ROW($S383)-ROW($S$18)+1,FALSE)</f>
        <v>1916</v>
      </c>
      <c r="N383" s="66">
        <f t="shared" si="10"/>
        <v>-0.10675990675990676</v>
      </c>
      <c r="O383" s="31">
        <f>IF(ISERROR(SUMIF($B$21:$B$672,$B383,$M$21:$M$672)/SUMIF($B$21:$B$672,$B383,$L$21:$L$672)-1),"-",SUMIF($B$21:$B$672,$B383,$M$21:$M$672)/SUMIF($B$21:$B$672,$B383,$L$21:$L$672)-1)</f>
        <v>-6.9290712468193405E-2</v>
      </c>
      <c r="P383" s="31">
        <f>IF(ISERROR(SUMIF($J$21:$J$672,$J383,$M$21:$M$672)/SUMIF($J$21:$J$672,$J383,$L$21:$L$672)-1),"-",SUMIF($J$21:$J$672,$J383,$M$21:$M$672)/SUMIF($J$21:$J$672,$J383,$L$21:$L$672)-1)</f>
        <v>-0.11008771929824557</v>
      </c>
      <c r="Q383" s="31">
        <f>IF(ISERROR(SUMIF($K$21:$K$672,$K383,$M$21:$M$672)/SUMIF($K$21:$K$672,$K383,$L$21:$L$672)-1),"-",SUMIF($K$21:$K$672,$K383,$M$21:$M$672)/SUMIF($K$21:$K$672,$K383,$L$21:$L$672)-1)</f>
        <v>-7.8231982896267982E-2</v>
      </c>
      <c r="R383" s="31">
        <f>IF(ISERROR(SUMIF($I$21:$I$672,$I383,$M$21:$M$672)/SUMIF($I$21:$I$672,$I383,$L$21:$L$672)-1),"-",SUMIF($I$21:$I$672,$I383,$M$21:$M$672)/SUMIF($I$21:$I$672,$I383,$L$21:$L$672)-1)</f>
        <v>-0.11008771929824557</v>
      </c>
      <c r="S383" s="46">
        <v>2411</v>
      </c>
      <c r="T383" s="46">
        <v>2453</v>
      </c>
      <c r="U383" s="46">
        <v>2427</v>
      </c>
      <c r="V383" s="46">
        <v>2304</v>
      </c>
      <c r="W383" s="46">
        <v>2172</v>
      </c>
      <c r="X383" s="46">
        <v>2145</v>
      </c>
      <c r="Y383" s="46">
        <v>2070</v>
      </c>
      <c r="Z383" s="46">
        <v>2021</v>
      </c>
      <c r="AA383" s="46">
        <v>2001</v>
      </c>
      <c r="AB383" s="46">
        <v>1970</v>
      </c>
      <c r="AC383" s="46">
        <v>1916</v>
      </c>
      <c r="AD383" s="46">
        <v>1866</v>
      </c>
      <c r="AE383" s="46">
        <v>1820</v>
      </c>
      <c r="AF383" s="46">
        <v>1761</v>
      </c>
      <c r="AG383" s="46">
        <v>1696</v>
      </c>
      <c r="AH383" s="46">
        <v>1651</v>
      </c>
      <c r="AI383" s="46">
        <v>1604</v>
      </c>
      <c r="AJ383" s="46">
        <v>1556</v>
      </c>
      <c r="AK383" s="46">
        <v>1530</v>
      </c>
      <c r="AL383" s="46">
        <v>1524</v>
      </c>
      <c r="AM383" s="46">
        <v>1518</v>
      </c>
      <c r="AN383" s="46">
        <v>1524</v>
      </c>
      <c r="AO383" s="46">
        <v>1531</v>
      </c>
      <c r="AP383" s="46">
        <v>1557</v>
      </c>
      <c r="AQ383" s="46">
        <v>1562</v>
      </c>
      <c r="AR383" s="47">
        <v>1577</v>
      </c>
      <c r="AS383" s="80" t="str">
        <f>IF(COUNTIF(B$20:B383,B383)=1,1,"-")</f>
        <v>-</v>
      </c>
      <c r="AT383" s="80">
        <f>IF(COUNTIF(J$20:J383,J383)=1,1,"-")</f>
        <v>1</v>
      </c>
      <c r="AU383" s="80" t="str">
        <f>IF(COUNTIF(K$20:K383,K383)=1,1,"-")</f>
        <v>-</v>
      </c>
      <c r="AV383" s="80">
        <f>IF(COUNTIF(I$20:I383,I383)=1,1,"-")</f>
        <v>1</v>
      </c>
      <c r="AW383" s="48" t="s">
        <v>241</v>
      </c>
      <c r="AZ383"/>
      <c r="BA383"/>
      <c r="BB383"/>
      <c r="BC383"/>
      <c r="BD383"/>
    </row>
    <row r="384" spans="1:56" ht="15.75" customHeight="1" x14ac:dyDescent="0.2">
      <c r="A384" s="93" t="s">
        <v>1798</v>
      </c>
      <c r="B384" s="95" t="s">
        <v>440</v>
      </c>
      <c r="C384" s="94" t="s">
        <v>42</v>
      </c>
      <c r="D384" s="94" t="s">
        <v>297</v>
      </c>
      <c r="E384" s="94" t="s">
        <v>44</v>
      </c>
      <c r="F384" s="94" t="s">
        <v>384</v>
      </c>
      <c r="G384" s="96" t="s">
        <v>1227</v>
      </c>
      <c r="H384" s="96" t="s">
        <v>1228</v>
      </c>
      <c r="I384" s="96" t="s">
        <v>297</v>
      </c>
      <c r="J384" s="96" t="s">
        <v>44</v>
      </c>
      <c r="K384" s="96" t="s">
        <v>384</v>
      </c>
      <c r="L384" s="65">
        <f>HLOOKUP(L$20,$S$18:$AW384,ROW($S384)-ROW($S$18)+1,FALSE)</f>
        <v>2005</v>
      </c>
      <c r="M384" s="65">
        <f>HLOOKUP(M$20,$S$18:$AW384,ROW($S384)-ROW($S$18)+1,FALSE)</f>
        <v>1943</v>
      </c>
      <c r="N384" s="66">
        <f t="shared" si="10"/>
        <v>-3.0922693266832946E-2</v>
      </c>
      <c r="O384" s="31">
        <f>IF(ISERROR(SUMIF($B$21:$B$672,$B384,$M$21:$M$672)/SUMIF($B$21:$B$672,$B384,$L$21:$L$672)-1),"-",SUMIF($B$21:$B$672,$B384,$M$21:$M$672)/SUMIF($B$21:$B$672,$B384,$L$21:$L$672)-1)</f>
        <v>-3.5595633602277799E-3</v>
      </c>
      <c r="P384" s="31">
        <f>IF(ISERROR(SUMIF($J$21:$J$672,$J384,$M$21:$M$672)/SUMIF($J$21:$J$672,$J384,$L$21:$L$672)-1),"-",SUMIF($J$21:$J$672,$J384,$M$21:$M$672)/SUMIF($J$21:$J$672,$J384,$L$21:$L$672)-1)</f>
        <v>1.7723999829576842E-2</v>
      </c>
      <c r="Q384" s="31">
        <f>IF(ISERROR(SUMIF($K$21:$K$672,$K384,$M$21:$M$672)/SUMIF($K$21:$K$672,$K384,$L$21:$L$672)-1),"-",SUMIF($K$21:$K$672,$K384,$M$21:$M$672)/SUMIF($K$21:$K$672,$K384,$L$21:$L$672)-1)</f>
        <v>-2.2365450582957913E-2</v>
      </c>
      <c r="R384" s="31">
        <f>IF(ISERROR(SUMIF($I$21:$I$672,$I384,$M$21:$M$672)/SUMIF($I$21:$I$672,$I384,$L$21:$L$672)-1),"-",SUMIF($I$21:$I$672,$I384,$M$21:$M$672)/SUMIF($I$21:$I$672,$I384,$L$21:$L$672)-1)</f>
        <v>1.7723999829576842E-2</v>
      </c>
      <c r="S384" s="46">
        <v>1913</v>
      </c>
      <c r="T384" s="46">
        <v>1979</v>
      </c>
      <c r="U384" s="46">
        <v>2069</v>
      </c>
      <c r="V384" s="46">
        <v>2088</v>
      </c>
      <c r="W384" s="46">
        <v>2077</v>
      </c>
      <c r="X384" s="46">
        <v>2005</v>
      </c>
      <c r="Y384" s="46">
        <v>1957</v>
      </c>
      <c r="Z384" s="46">
        <v>1932</v>
      </c>
      <c r="AA384" s="46">
        <v>1934</v>
      </c>
      <c r="AB384" s="46">
        <v>1932</v>
      </c>
      <c r="AC384" s="46">
        <v>1943</v>
      </c>
      <c r="AD384" s="46">
        <v>1954</v>
      </c>
      <c r="AE384" s="46">
        <v>1986</v>
      </c>
      <c r="AF384" s="46">
        <v>2021</v>
      </c>
      <c r="AG384" s="46">
        <v>2053</v>
      </c>
      <c r="AH384" s="46">
        <v>2049</v>
      </c>
      <c r="AI384" s="46">
        <v>2053</v>
      </c>
      <c r="AJ384" s="46">
        <v>2056</v>
      </c>
      <c r="AK384" s="46">
        <v>2050</v>
      </c>
      <c r="AL384" s="46">
        <v>2066</v>
      </c>
      <c r="AM384" s="46">
        <v>2085</v>
      </c>
      <c r="AN384" s="46">
        <v>2118</v>
      </c>
      <c r="AO384" s="46">
        <v>2154</v>
      </c>
      <c r="AP384" s="46">
        <v>2193</v>
      </c>
      <c r="AQ384" s="46">
        <v>2241</v>
      </c>
      <c r="AR384" s="47">
        <v>2286</v>
      </c>
      <c r="AS384" s="80" t="str">
        <f>IF(COUNTIF(B$20:B384,B384)=1,1,"-")</f>
        <v>-</v>
      </c>
      <c r="AT384" s="80" t="str">
        <f>IF(COUNTIF(J$20:J384,J384)=1,1,"-")</f>
        <v>-</v>
      </c>
      <c r="AU384" s="80" t="str">
        <f>IF(COUNTIF(K$20:K384,K384)=1,1,"-")</f>
        <v>-</v>
      </c>
      <c r="AV384" s="80" t="str">
        <f>IF(COUNTIF(I$20:I384,I384)=1,1,"-")</f>
        <v>-</v>
      </c>
      <c r="AW384" s="48" t="s">
        <v>241</v>
      </c>
      <c r="AZ384"/>
      <c r="BA384"/>
      <c r="BB384"/>
      <c r="BC384"/>
      <c r="BD384"/>
    </row>
    <row r="385" spans="1:56" ht="15.75" customHeight="1" x14ac:dyDescent="0.2">
      <c r="A385" s="93" t="s">
        <v>1798</v>
      </c>
      <c r="B385" s="95" t="s">
        <v>2134</v>
      </c>
      <c r="C385" s="94" t="s">
        <v>2135</v>
      </c>
      <c r="D385" s="94" t="s">
        <v>304</v>
      </c>
      <c r="E385" s="94" t="s">
        <v>87</v>
      </c>
      <c r="F385" s="94" t="s">
        <v>395</v>
      </c>
      <c r="G385" s="96" t="s">
        <v>1229</v>
      </c>
      <c r="H385" s="96" t="s">
        <v>1230</v>
      </c>
      <c r="I385" s="96" t="s">
        <v>375</v>
      </c>
      <c r="J385" s="96" t="s">
        <v>87</v>
      </c>
      <c r="K385" s="96" t="s">
        <v>395</v>
      </c>
      <c r="L385" s="65">
        <f>HLOOKUP(L$20,$S$18:$AW385,ROW($S385)-ROW($S$18)+1,FALSE)</f>
        <v>652</v>
      </c>
      <c r="M385" s="65">
        <f>HLOOKUP(M$20,$S$18:$AW385,ROW($S385)-ROW($S$18)+1,FALSE)</f>
        <v>661</v>
      </c>
      <c r="N385" s="66">
        <f t="shared" si="10"/>
        <v>1.3803680981595123E-2</v>
      </c>
      <c r="O385" s="31">
        <f>IF(ISERROR(SUMIF($B$21:$B$672,$B385,$M$21:$M$672)/SUMIF($B$21:$B$672,$B385,$L$21:$L$672)-1),"-",SUMIF($B$21:$B$672,$B385,$M$21:$M$672)/SUMIF($B$21:$B$672,$B385,$L$21:$L$672)-1)</f>
        <v>-4.4746103569632933E-2</v>
      </c>
      <c r="P385" s="31">
        <f>IF(ISERROR(SUMIF($J$21:$J$672,$J385,$M$21:$M$672)/SUMIF($J$21:$J$672,$J385,$L$21:$L$672)-1),"-",SUMIF($J$21:$J$672,$J385,$M$21:$M$672)/SUMIF($J$21:$J$672,$J385,$L$21:$L$672)-1)</f>
        <v>1.4719848053181384E-2</v>
      </c>
      <c r="Q385" s="31">
        <f>IF(ISERROR(SUMIF($K$21:$K$672,$K385,$M$21:$M$672)/SUMIF($K$21:$K$672,$K385,$L$21:$L$672)-1),"-",SUMIF($K$21:$K$672,$K385,$M$21:$M$672)/SUMIF($K$21:$K$672,$K385,$L$21:$L$672)-1)</f>
        <v>-1.9312825455785054E-2</v>
      </c>
      <c r="R385" s="31">
        <f>IF(ISERROR(SUMIF($I$21:$I$672,$I385,$M$21:$M$672)/SUMIF($I$21:$I$672,$I385,$L$21:$L$672)-1),"-",SUMIF($I$21:$I$672,$I385,$M$21:$M$672)/SUMIF($I$21:$I$672,$I385,$L$21:$L$672)-1)</f>
        <v>8.2548227904890137E-2</v>
      </c>
      <c r="S385" s="46">
        <v>600</v>
      </c>
      <c r="T385" s="46">
        <v>619</v>
      </c>
      <c r="U385" s="46">
        <v>640</v>
      </c>
      <c r="V385" s="46">
        <v>650</v>
      </c>
      <c r="W385" s="46">
        <v>666</v>
      </c>
      <c r="X385" s="46">
        <v>652</v>
      </c>
      <c r="Y385" s="46">
        <v>642</v>
      </c>
      <c r="Z385" s="46">
        <v>649</v>
      </c>
      <c r="AA385" s="46">
        <v>650</v>
      </c>
      <c r="AB385" s="46">
        <v>652</v>
      </c>
      <c r="AC385" s="46">
        <v>661</v>
      </c>
      <c r="AD385" s="46">
        <v>678</v>
      </c>
      <c r="AE385" s="46">
        <v>683</v>
      </c>
      <c r="AF385" s="46">
        <v>686</v>
      </c>
      <c r="AG385" s="46">
        <v>691</v>
      </c>
      <c r="AH385" s="46">
        <v>683</v>
      </c>
      <c r="AI385" s="46">
        <v>677</v>
      </c>
      <c r="AJ385" s="46">
        <v>670</v>
      </c>
      <c r="AK385" s="46">
        <v>660</v>
      </c>
      <c r="AL385" s="46">
        <v>659</v>
      </c>
      <c r="AM385" s="46">
        <v>667</v>
      </c>
      <c r="AN385" s="46">
        <v>668</v>
      </c>
      <c r="AO385" s="46">
        <v>683</v>
      </c>
      <c r="AP385" s="46">
        <v>690</v>
      </c>
      <c r="AQ385" s="46">
        <v>702</v>
      </c>
      <c r="AR385" s="47">
        <v>718</v>
      </c>
      <c r="AS385" s="80" t="str">
        <f>IF(COUNTIF(B$20:B385,B385)=1,1,"-")</f>
        <v>-</v>
      </c>
      <c r="AT385" s="80" t="str">
        <f>IF(COUNTIF(J$20:J385,J385)=1,1,"-")</f>
        <v>-</v>
      </c>
      <c r="AU385" s="80" t="str">
        <f>IF(COUNTIF(K$20:K385,K385)=1,1,"-")</f>
        <v>-</v>
      </c>
      <c r="AV385" s="80" t="str">
        <f>IF(COUNTIF(I$20:I385,I385)=1,1,"-")</f>
        <v>-</v>
      </c>
      <c r="AW385" s="48" t="s">
        <v>241</v>
      </c>
      <c r="AZ385"/>
      <c r="BA385"/>
      <c r="BB385"/>
      <c r="BC385"/>
      <c r="BD385"/>
    </row>
    <row r="386" spans="1:56" ht="15.75" customHeight="1" x14ac:dyDescent="0.2">
      <c r="A386" s="93" t="s">
        <v>1798</v>
      </c>
      <c r="B386" s="95" t="s">
        <v>458</v>
      </c>
      <c r="C386" s="94" t="s">
        <v>459</v>
      </c>
      <c r="D386" s="94" t="s">
        <v>328</v>
      </c>
      <c r="E386" s="94" t="s">
        <v>182</v>
      </c>
      <c r="F386" s="94" t="s">
        <v>386</v>
      </c>
      <c r="G386" s="96" t="s">
        <v>1231</v>
      </c>
      <c r="H386" s="96" t="s">
        <v>1232</v>
      </c>
      <c r="I386" s="96" t="s">
        <v>328</v>
      </c>
      <c r="J386" s="96" t="s">
        <v>182</v>
      </c>
      <c r="K386" s="96" t="s">
        <v>386</v>
      </c>
      <c r="L386" s="65">
        <f>HLOOKUP(L$20,$S$18:$AW386,ROW($S386)-ROW($S$18)+1,FALSE)</f>
        <v>3267</v>
      </c>
      <c r="M386" s="65">
        <f>HLOOKUP(M$20,$S$18:$AW386,ROW($S386)-ROW($S$18)+1,FALSE)</f>
        <v>3010</v>
      </c>
      <c r="N386" s="66">
        <f t="shared" si="10"/>
        <v>-7.8665442301805943E-2</v>
      </c>
      <c r="O386" s="31">
        <f>IF(ISERROR(SUMIF($B$21:$B$672,$B386,$M$21:$M$672)/SUMIF($B$21:$B$672,$B386,$L$21:$L$672)-1),"-",SUMIF($B$21:$B$672,$B386,$M$21:$M$672)/SUMIF($B$21:$B$672,$B386,$L$21:$L$672)-1)</f>
        <v>-7.3701075761043677E-2</v>
      </c>
      <c r="P386" s="31">
        <f>IF(ISERROR(SUMIF($J$21:$J$672,$J386,$M$21:$M$672)/SUMIF($J$21:$J$672,$J386,$L$21:$L$672)-1),"-",SUMIF($J$21:$J$672,$J386,$M$21:$M$672)/SUMIF($J$21:$J$672,$J386,$L$21:$L$672)-1)</f>
        <v>-7.8665442301805943E-2</v>
      </c>
      <c r="Q386" s="31">
        <f>IF(ISERROR(SUMIF($K$21:$K$672,$K386,$M$21:$M$672)/SUMIF($K$21:$K$672,$K386,$L$21:$L$672)-1),"-",SUMIF($K$21:$K$672,$K386,$M$21:$M$672)/SUMIF($K$21:$K$672,$K386,$L$21:$L$672)-1)</f>
        <v>-6.9526650567419579E-2</v>
      </c>
      <c r="R386" s="31">
        <f>IF(ISERROR(SUMIF($I$21:$I$672,$I386,$M$21:$M$672)/SUMIF($I$21:$I$672,$I386,$L$21:$L$672)-1),"-",SUMIF($I$21:$I$672,$I386,$M$21:$M$672)/SUMIF($I$21:$I$672,$I386,$L$21:$L$672)-1)</f>
        <v>-7.8665442301805943E-2</v>
      </c>
      <c r="S386" s="46">
        <v>3050</v>
      </c>
      <c r="T386" s="46">
        <v>3227</v>
      </c>
      <c r="U386" s="46">
        <v>3257</v>
      </c>
      <c r="V386" s="46">
        <v>3198</v>
      </c>
      <c r="W386" s="46">
        <v>3246</v>
      </c>
      <c r="X386" s="46">
        <v>3267</v>
      </c>
      <c r="Y386" s="46">
        <v>3236</v>
      </c>
      <c r="Z386" s="46">
        <v>3203</v>
      </c>
      <c r="AA386" s="46">
        <v>3127</v>
      </c>
      <c r="AB386" s="46">
        <v>3045</v>
      </c>
      <c r="AC386" s="46">
        <v>3010</v>
      </c>
      <c r="AD386" s="46">
        <v>3021</v>
      </c>
      <c r="AE386" s="46">
        <v>3016</v>
      </c>
      <c r="AF386" s="46">
        <v>2999</v>
      </c>
      <c r="AG386" s="46">
        <v>2970</v>
      </c>
      <c r="AH386" s="46">
        <v>2906</v>
      </c>
      <c r="AI386" s="46">
        <v>2848</v>
      </c>
      <c r="AJ386" s="46">
        <v>2806</v>
      </c>
      <c r="AK386" s="46">
        <v>2767</v>
      </c>
      <c r="AL386" s="46">
        <v>2763</v>
      </c>
      <c r="AM386" s="46">
        <v>2765</v>
      </c>
      <c r="AN386" s="46">
        <v>2770</v>
      </c>
      <c r="AO386" s="46">
        <v>2791</v>
      </c>
      <c r="AP386" s="46">
        <v>2804</v>
      </c>
      <c r="AQ386" s="46">
        <v>2814</v>
      </c>
      <c r="AR386" s="47">
        <v>2816</v>
      </c>
      <c r="AS386" s="80" t="str">
        <f>IF(COUNTIF(B$20:B386,B386)=1,1,"-")</f>
        <v>-</v>
      </c>
      <c r="AT386" s="80">
        <f>IF(COUNTIF(J$20:J386,J386)=1,1,"-")</f>
        <v>1</v>
      </c>
      <c r="AU386" s="80" t="str">
        <f>IF(COUNTIF(K$20:K386,K386)=1,1,"-")</f>
        <v>-</v>
      </c>
      <c r="AV386" s="80">
        <f>IF(COUNTIF(I$20:I386,I386)=1,1,"-")</f>
        <v>1</v>
      </c>
      <c r="AW386" s="48" t="s">
        <v>241</v>
      </c>
      <c r="AZ386"/>
      <c r="BA386"/>
      <c r="BB386"/>
      <c r="BC386"/>
      <c r="BD386"/>
    </row>
    <row r="387" spans="1:56" ht="15.75" customHeight="1" x14ac:dyDescent="0.2">
      <c r="A387" s="93" t="s">
        <v>1798</v>
      </c>
      <c r="B387" s="95" t="s">
        <v>1833</v>
      </c>
      <c r="C387" s="94" t="s">
        <v>1834</v>
      </c>
      <c r="D387" s="94" t="s">
        <v>103</v>
      </c>
      <c r="E387" s="94" t="s">
        <v>103</v>
      </c>
      <c r="F387" s="94" t="s">
        <v>386</v>
      </c>
      <c r="G387" s="96" t="s">
        <v>1233</v>
      </c>
      <c r="H387" s="96" t="s">
        <v>1234</v>
      </c>
      <c r="I387" s="96" t="s">
        <v>161</v>
      </c>
      <c r="J387" s="96" t="s">
        <v>161</v>
      </c>
      <c r="K387" s="96" t="s">
        <v>386</v>
      </c>
      <c r="L387" s="65">
        <f>HLOOKUP(L$20,$S$18:$AW387,ROW($S387)-ROW($S$18)+1,FALSE)</f>
        <v>2099</v>
      </c>
      <c r="M387" s="65">
        <f>HLOOKUP(M$20,$S$18:$AW387,ROW($S387)-ROW($S$18)+1,FALSE)</f>
        <v>1801</v>
      </c>
      <c r="N387" s="66">
        <f t="shared" si="10"/>
        <v>-0.14197236779418776</v>
      </c>
      <c r="O387" s="31">
        <f>IF(ISERROR(SUMIF($B$21:$B$672,$B387,$M$21:$M$672)/SUMIF($B$21:$B$672,$B387,$L$21:$L$672)-1),"-",SUMIF($B$21:$B$672,$B387,$M$21:$M$672)/SUMIF($B$21:$B$672,$B387,$L$21:$L$672)-1)</f>
        <v>-7.4863963489555929E-2</v>
      </c>
      <c r="P387" s="31">
        <f>IF(ISERROR(SUMIF($J$21:$J$672,$J387,$M$21:$M$672)/SUMIF($J$21:$J$672,$J387,$L$21:$L$672)-1),"-",SUMIF($J$21:$J$672,$J387,$M$21:$M$672)/SUMIF($J$21:$J$672,$J387,$L$21:$L$672)-1)</f>
        <v>-0.14197236779418776</v>
      </c>
      <c r="Q387" s="31">
        <f>IF(ISERROR(SUMIF($K$21:$K$672,$K387,$M$21:$M$672)/SUMIF($K$21:$K$672,$K387,$L$21:$L$672)-1),"-",SUMIF($K$21:$K$672,$K387,$M$21:$M$672)/SUMIF($K$21:$K$672,$K387,$L$21:$L$672)-1)</f>
        <v>-6.9526650567419579E-2</v>
      </c>
      <c r="R387" s="31">
        <f>IF(ISERROR(SUMIF($I$21:$I$672,$I387,$M$21:$M$672)/SUMIF($I$21:$I$672,$I387,$L$21:$L$672)-1),"-",SUMIF($I$21:$I$672,$I387,$M$21:$M$672)/SUMIF($I$21:$I$672,$I387,$L$21:$L$672)-1)</f>
        <v>-0.14197236779418776</v>
      </c>
      <c r="S387" s="46">
        <v>2273</v>
      </c>
      <c r="T387" s="46">
        <v>2256</v>
      </c>
      <c r="U387" s="46">
        <v>2244</v>
      </c>
      <c r="V387" s="46">
        <v>2228</v>
      </c>
      <c r="W387" s="46">
        <v>2122</v>
      </c>
      <c r="X387" s="46">
        <v>2099</v>
      </c>
      <c r="Y387" s="46">
        <v>2042</v>
      </c>
      <c r="Z387" s="46">
        <v>1955</v>
      </c>
      <c r="AA387" s="46">
        <v>1905</v>
      </c>
      <c r="AB387" s="46">
        <v>1854</v>
      </c>
      <c r="AC387" s="46">
        <v>1801</v>
      </c>
      <c r="AD387" s="46">
        <v>1770</v>
      </c>
      <c r="AE387" s="46">
        <v>1747</v>
      </c>
      <c r="AF387" s="46">
        <v>1731</v>
      </c>
      <c r="AG387" s="46">
        <v>1698</v>
      </c>
      <c r="AH387" s="46">
        <v>1647</v>
      </c>
      <c r="AI387" s="46">
        <v>1594</v>
      </c>
      <c r="AJ387" s="46">
        <v>1540</v>
      </c>
      <c r="AK387" s="46">
        <v>1508</v>
      </c>
      <c r="AL387" s="46">
        <v>1485</v>
      </c>
      <c r="AM387" s="46">
        <v>1486</v>
      </c>
      <c r="AN387" s="46">
        <v>1499</v>
      </c>
      <c r="AO387" s="46">
        <v>1516</v>
      </c>
      <c r="AP387" s="46">
        <v>1540</v>
      </c>
      <c r="AQ387" s="46">
        <v>1548</v>
      </c>
      <c r="AR387" s="47">
        <v>1557</v>
      </c>
      <c r="AS387" s="80" t="str">
        <f>IF(COUNTIF(B$20:B387,B387)=1,1,"-")</f>
        <v>-</v>
      </c>
      <c r="AT387" s="80">
        <f>IF(COUNTIF(J$20:J387,J387)=1,1,"-")</f>
        <v>1</v>
      </c>
      <c r="AU387" s="80" t="str">
        <f>IF(COUNTIF(K$20:K387,K387)=1,1,"-")</f>
        <v>-</v>
      </c>
      <c r="AV387" s="80">
        <f>IF(COUNTIF(I$20:I387,I387)=1,1,"-")</f>
        <v>1</v>
      </c>
      <c r="AW387" s="48" t="s">
        <v>241</v>
      </c>
      <c r="AZ387"/>
      <c r="BA387"/>
      <c r="BB387"/>
      <c r="BC387"/>
      <c r="BD387"/>
    </row>
    <row r="388" spans="1:56" ht="15.75" customHeight="1" x14ac:dyDescent="0.2">
      <c r="A388" s="93" t="s">
        <v>1798</v>
      </c>
      <c r="B388" s="95" t="s">
        <v>2048</v>
      </c>
      <c r="C388" s="94" t="s">
        <v>2049</v>
      </c>
      <c r="D388" s="94" t="s">
        <v>171</v>
      </c>
      <c r="E388" s="94" t="s">
        <v>171</v>
      </c>
      <c r="F388" s="94" t="s">
        <v>385</v>
      </c>
      <c r="G388" s="96" t="s">
        <v>1235</v>
      </c>
      <c r="H388" s="96" t="s">
        <v>1236</v>
      </c>
      <c r="I388" s="96" t="s">
        <v>228</v>
      </c>
      <c r="J388" s="96" t="s">
        <v>228</v>
      </c>
      <c r="K388" s="96" t="s">
        <v>385</v>
      </c>
      <c r="L388" s="65">
        <f>HLOOKUP(L$20,$S$18:$AW388,ROW($S388)-ROW($S$18)+1,FALSE)</f>
        <v>2558</v>
      </c>
      <c r="M388" s="65">
        <f>HLOOKUP(M$20,$S$18:$AW388,ROW($S388)-ROW($S$18)+1,FALSE)</f>
        <v>2234</v>
      </c>
      <c r="N388" s="66">
        <f t="shared" si="10"/>
        <v>-0.1266614542611415</v>
      </c>
      <c r="O388" s="31">
        <f>IF(ISERROR(SUMIF($B$21:$B$672,$B388,$M$21:$M$672)/SUMIF($B$21:$B$672,$B388,$L$21:$L$672)-1),"-",SUMIF($B$21:$B$672,$B388,$M$21:$M$672)/SUMIF($B$21:$B$672,$B388,$L$21:$L$672)-1)</f>
        <v>-0.10776255707762561</v>
      </c>
      <c r="P388" s="31">
        <f>IF(ISERROR(SUMIF($J$21:$J$672,$J388,$M$21:$M$672)/SUMIF($J$21:$J$672,$J388,$L$21:$L$672)-1),"-",SUMIF($J$21:$J$672,$J388,$M$21:$M$672)/SUMIF($J$21:$J$672,$J388,$L$21:$L$672)-1)</f>
        <v>-0.1266614542611415</v>
      </c>
      <c r="Q388" s="31">
        <f>IF(ISERROR(SUMIF($K$21:$K$672,$K388,$M$21:$M$672)/SUMIF($K$21:$K$672,$K388,$L$21:$L$672)-1),"-",SUMIF($K$21:$K$672,$K388,$M$21:$M$672)/SUMIF($K$21:$K$672,$K388,$L$21:$L$672)-1)</f>
        <v>-0.10412074832930718</v>
      </c>
      <c r="R388" s="31">
        <f>IF(ISERROR(SUMIF($I$21:$I$672,$I388,$M$21:$M$672)/SUMIF($I$21:$I$672,$I388,$L$21:$L$672)-1),"-",SUMIF($I$21:$I$672,$I388,$M$21:$M$672)/SUMIF($I$21:$I$672,$I388,$L$21:$L$672)-1)</f>
        <v>-0.1266614542611415</v>
      </c>
      <c r="S388" s="46">
        <v>2941</v>
      </c>
      <c r="T388" s="46">
        <v>2800</v>
      </c>
      <c r="U388" s="46">
        <v>2707</v>
      </c>
      <c r="V388" s="46">
        <v>2557</v>
      </c>
      <c r="W388" s="46">
        <v>2588</v>
      </c>
      <c r="X388" s="46">
        <v>2558</v>
      </c>
      <c r="Y388" s="46">
        <v>2502</v>
      </c>
      <c r="Z388" s="46">
        <v>2451</v>
      </c>
      <c r="AA388" s="46">
        <v>2371</v>
      </c>
      <c r="AB388" s="46">
        <v>2289</v>
      </c>
      <c r="AC388" s="46">
        <v>2234</v>
      </c>
      <c r="AD388" s="46">
        <v>2198</v>
      </c>
      <c r="AE388" s="46">
        <v>2185</v>
      </c>
      <c r="AF388" s="46">
        <v>2193</v>
      </c>
      <c r="AG388" s="46">
        <v>2190</v>
      </c>
      <c r="AH388" s="46">
        <v>2179</v>
      </c>
      <c r="AI388" s="46">
        <v>2149</v>
      </c>
      <c r="AJ388" s="46">
        <v>2098</v>
      </c>
      <c r="AK388" s="46">
        <v>2086</v>
      </c>
      <c r="AL388" s="46">
        <v>2070</v>
      </c>
      <c r="AM388" s="46">
        <v>2049</v>
      </c>
      <c r="AN388" s="46">
        <v>2054</v>
      </c>
      <c r="AO388" s="46">
        <v>2056</v>
      </c>
      <c r="AP388" s="46">
        <v>2047</v>
      </c>
      <c r="AQ388" s="46">
        <v>2035</v>
      </c>
      <c r="AR388" s="47">
        <v>2031</v>
      </c>
      <c r="AS388" s="80" t="str">
        <f>IF(COUNTIF(B$20:B388,B388)=1,1,"-")</f>
        <v>-</v>
      </c>
      <c r="AT388" s="80">
        <f>IF(COUNTIF(J$20:J388,J388)=1,1,"-")</f>
        <v>1</v>
      </c>
      <c r="AU388" s="80" t="str">
        <f>IF(COUNTIF(K$20:K388,K388)=1,1,"-")</f>
        <v>-</v>
      </c>
      <c r="AV388" s="80">
        <f>IF(COUNTIF(I$20:I388,I388)=1,1,"-")</f>
        <v>1</v>
      </c>
      <c r="AW388" s="48" t="s">
        <v>241</v>
      </c>
      <c r="AZ388"/>
      <c r="BA388"/>
      <c r="BB388"/>
      <c r="BC388"/>
      <c r="BD388"/>
    </row>
    <row r="389" spans="1:56" ht="15.75" customHeight="1" x14ac:dyDescent="0.2">
      <c r="A389" s="93" t="s">
        <v>1798</v>
      </c>
      <c r="B389" s="95" t="s">
        <v>468</v>
      </c>
      <c r="C389" s="94" t="s">
        <v>260</v>
      </c>
      <c r="D389" s="94" t="s">
        <v>94</v>
      </c>
      <c r="E389" s="94" t="s">
        <v>94</v>
      </c>
      <c r="F389" s="94" t="s">
        <v>394</v>
      </c>
      <c r="G389" s="96" t="s">
        <v>1237</v>
      </c>
      <c r="H389" s="96" t="s">
        <v>1238</v>
      </c>
      <c r="I389" s="96" t="s">
        <v>94</v>
      </c>
      <c r="J389" s="96" t="s">
        <v>94</v>
      </c>
      <c r="K389" s="96" t="s">
        <v>394</v>
      </c>
      <c r="L389" s="65">
        <f>HLOOKUP(L$20,$S$18:$AW389,ROW($S389)-ROW($S$18)+1,FALSE)</f>
        <v>190</v>
      </c>
      <c r="M389" s="65">
        <f>HLOOKUP(M$20,$S$18:$AW389,ROW($S389)-ROW($S$18)+1,FALSE)</f>
        <v>177</v>
      </c>
      <c r="N389" s="66">
        <f t="shared" si="10"/>
        <v>-6.8421052631578938E-2</v>
      </c>
      <c r="O389" s="31">
        <f>IF(ISERROR(SUMIF($B$21:$B$672,$B389,$M$21:$M$672)/SUMIF($B$21:$B$672,$B389,$L$21:$L$672)-1),"-",SUMIF($B$21:$B$672,$B389,$M$21:$M$672)/SUMIF($B$21:$B$672,$B389,$L$21:$L$672)-1)</f>
        <v>-6.2870309414088221E-2</v>
      </c>
      <c r="P389" s="31">
        <f>IF(ISERROR(SUMIF($J$21:$J$672,$J389,$M$21:$M$672)/SUMIF($J$21:$J$672,$J389,$L$21:$L$672)-1),"-",SUMIF($J$21:$J$672,$J389,$M$21:$M$672)/SUMIF($J$21:$J$672,$J389,$L$21:$L$672)-1)</f>
        <v>-7.0426716141001822E-2</v>
      </c>
      <c r="Q389" s="31">
        <f>IF(ISERROR(SUMIF($K$21:$K$672,$K389,$M$21:$M$672)/SUMIF($K$21:$K$672,$K389,$L$21:$L$672)-1),"-",SUMIF($K$21:$K$672,$K389,$M$21:$M$672)/SUMIF($K$21:$K$672,$K389,$L$21:$L$672)-1)</f>
        <v>-5.2308392085512856E-2</v>
      </c>
      <c r="R389" s="31">
        <f>IF(ISERROR(SUMIF($I$21:$I$672,$I389,$M$21:$M$672)/SUMIF($I$21:$I$672,$I389,$L$21:$L$672)-1),"-",SUMIF($I$21:$I$672,$I389,$M$21:$M$672)/SUMIF($I$21:$I$672,$I389,$L$21:$L$672)-1)</f>
        <v>-7.0426716141001822E-2</v>
      </c>
      <c r="S389" s="46">
        <v>277</v>
      </c>
      <c r="T389" s="46">
        <v>169</v>
      </c>
      <c r="U389" s="46">
        <v>158</v>
      </c>
      <c r="V389" s="46">
        <v>169</v>
      </c>
      <c r="W389" s="46">
        <v>174</v>
      </c>
      <c r="X389" s="46">
        <v>190</v>
      </c>
      <c r="Y389" s="46">
        <v>190</v>
      </c>
      <c r="Z389" s="46">
        <v>193</v>
      </c>
      <c r="AA389" s="46">
        <v>191</v>
      </c>
      <c r="AB389" s="46">
        <v>186</v>
      </c>
      <c r="AC389" s="46">
        <v>177</v>
      </c>
      <c r="AD389" s="46">
        <v>169</v>
      </c>
      <c r="AE389" s="46">
        <v>165</v>
      </c>
      <c r="AF389" s="46">
        <v>163</v>
      </c>
      <c r="AG389" s="46">
        <v>159</v>
      </c>
      <c r="AH389" s="46">
        <v>157</v>
      </c>
      <c r="AI389" s="46">
        <v>154</v>
      </c>
      <c r="AJ389" s="46">
        <v>154</v>
      </c>
      <c r="AK389" s="46">
        <v>151</v>
      </c>
      <c r="AL389" s="46">
        <v>150</v>
      </c>
      <c r="AM389" s="46">
        <v>153</v>
      </c>
      <c r="AN389" s="46">
        <v>158</v>
      </c>
      <c r="AO389" s="46">
        <v>165</v>
      </c>
      <c r="AP389" s="46">
        <v>167</v>
      </c>
      <c r="AQ389" s="46">
        <v>173</v>
      </c>
      <c r="AR389" s="47">
        <v>178</v>
      </c>
      <c r="AS389" s="80" t="str">
        <f>IF(COUNTIF(B$20:B389,B389)=1,1,"-")</f>
        <v>-</v>
      </c>
      <c r="AT389" s="80" t="str">
        <f>IF(COUNTIF(J$20:J389,J389)=1,1,"-")</f>
        <v>-</v>
      </c>
      <c r="AU389" s="80" t="str">
        <f>IF(COUNTIF(K$20:K389,K389)=1,1,"-")</f>
        <v>-</v>
      </c>
      <c r="AV389" s="80" t="str">
        <f>IF(COUNTIF(I$20:I389,I389)=1,1,"-")</f>
        <v>-</v>
      </c>
      <c r="AW389" s="48" t="s">
        <v>241</v>
      </c>
      <c r="AZ389"/>
      <c r="BA389"/>
      <c r="BB389"/>
      <c r="BC389"/>
      <c r="BD389"/>
    </row>
    <row r="390" spans="1:56" ht="15.75" customHeight="1" x14ac:dyDescent="0.2">
      <c r="A390" s="93" t="s">
        <v>1798</v>
      </c>
      <c r="B390" s="95" t="s">
        <v>1956</v>
      </c>
      <c r="C390" s="94" t="s">
        <v>1957</v>
      </c>
      <c r="D390" s="94" t="s">
        <v>62</v>
      </c>
      <c r="E390" s="94" t="s">
        <v>62</v>
      </c>
      <c r="F390" s="94" t="s">
        <v>389</v>
      </c>
      <c r="G390" s="96" t="s">
        <v>1239</v>
      </c>
      <c r="H390" s="96" t="s">
        <v>1240</v>
      </c>
      <c r="I390" s="96" t="s">
        <v>148</v>
      </c>
      <c r="J390" s="96" t="s">
        <v>148</v>
      </c>
      <c r="K390" s="96" t="s">
        <v>389</v>
      </c>
      <c r="L390" s="65">
        <f>HLOOKUP(L$20,$S$18:$AW390,ROW($S390)-ROW($S$18)+1,FALSE)</f>
        <v>820</v>
      </c>
      <c r="M390" s="65">
        <f>HLOOKUP(M$20,$S$18:$AW390,ROW($S390)-ROW($S$18)+1,FALSE)</f>
        <v>852</v>
      </c>
      <c r="N390" s="66">
        <f t="shared" si="10"/>
        <v>3.9024390243902474E-2</v>
      </c>
      <c r="O390" s="31">
        <f>IF(ISERROR(SUMIF($B$21:$B$672,$B390,$M$21:$M$672)/SUMIF($B$21:$B$672,$B390,$L$21:$L$672)-1),"-",SUMIF($B$21:$B$672,$B390,$M$21:$M$672)/SUMIF($B$21:$B$672,$B390,$L$21:$L$672)-1)</f>
        <v>-6.9290712468193405E-2</v>
      </c>
      <c r="P390" s="31">
        <f>IF(ISERROR(SUMIF($J$21:$J$672,$J390,$M$21:$M$672)/SUMIF($J$21:$J$672,$J390,$L$21:$L$672)-1),"-",SUMIF($J$21:$J$672,$J390,$M$21:$M$672)/SUMIF($J$21:$J$672,$J390,$L$21:$L$672)-1)</f>
        <v>3.9024390243902474E-2</v>
      </c>
      <c r="Q390" s="31">
        <f>IF(ISERROR(SUMIF($K$21:$K$672,$K390,$M$21:$M$672)/SUMIF($K$21:$K$672,$K390,$L$21:$L$672)-1),"-",SUMIF($K$21:$K$672,$K390,$M$21:$M$672)/SUMIF($K$21:$K$672,$K390,$L$21:$L$672)-1)</f>
        <v>-7.8231982896267982E-2</v>
      </c>
      <c r="R390" s="31">
        <f>IF(ISERROR(SUMIF($I$21:$I$672,$I390,$M$21:$M$672)/SUMIF($I$21:$I$672,$I390,$L$21:$L$672)-1),"-",SUMIF($I$21:$I$672,$I390,$M$21:$M$672)/SUMIF($I$21:$I$672,$I390,$L$21:$L$672)-1)</f>
        <v>3.9024390243902474E-2</v>
      </c>
      <c r="S390" s="46">
        <v>726</v>
      </c>
      <c r="T390" s="46">
        <v>734</v>
      </c>
      <c r="U390" s="46">
        <v>724</v>
      </c>
      <c r="V390" s="46">
        <v>719</v>
      </c>
      <c r="W390" s="46">
        <v>778</v>
      </c>
      <c r="X390" s="46">
        <v>820</v>
      </c>
      <c r="Y390" s="46">
        <v>830</v>
      </c>
      <c r="Z390" s="46">
        <v>859</v>
      </c>
      <c r="AA390" s="46">
        <v>887</v>
      </c>
      <c r="AB390" s="46">
        <v>899</v>
      </c>
      <c r="AC390" s="46">
        <v>852</v>
      </c>
      <c r="AD390" s="46">
        <v>839</v>
      </c>
      <c r="AE390" s="46">
        <v>844</v>
      </c>
      <c r="AF390" s="46">
        <v>849</v>
      </c>
      <c r="AG390" s="46">
        <v>823</v>
      </c>
      <c r="AH390" s="46">
        <v>804</v>
      </c>
      <c r="AI390" s="46">
        <v>791</v>
      </c>
      <c r="AJ390" s="46">
        <v>781</v>
      </c>
      <c r="AK390" s="46">
        <v>769</v>
      </c>
      <c r="AL390" s="46">
        <v>759</v>
      </c>
      <c r="AM390" s="46">
        <v>765</v>
      </c>
      <c r="AN390" s="46">
        <v>773</v>
      </c>
      <c r="AO390" s="46">
        <v>769</v>
      </c>
      <c r="AP390" s="46">
        <v>780</v>
      </c>
      <c r="AQ390" s="46">
        <v>791</v>
      </c>
      <c r="AR390" s="47">
        <v>800</v>
      </c>
      <c r="AS390" s="80" t="str">
        <f>IF(COUNTIF(B$20:B390,B390)=1,1,"-")</f>
        <v>-</v>
      </c>
      <c r="AT390" s="80">
        <f>IF(COUNTIF(J$20:J390,J390)=1,1,"-")</f>
        <v>1</v>
      </c>
      <c r="AU390" s="80" t="str">
        <f>IF(COUNTIF(K$20:K390,K390)=1,1,"-")</f>
        <v>-</v>
      </c>
      <c r="AV390" s="80">
        <f>IF(COUNTIF(I$20:I390,I390)=1,1,"-")</f>
        <v>1</v>
      </c>
      <c r="AW390" s="48" t="s">
        <v>241</v>
      </c>
      <c r="AZ390"/>
      <c r="BA390"/>
      <c r="BB390"/>
      <c r="BC390"/>
      <c r="BD390"/>
    </row>
    <row r="391" spans="1:56" ht="15.75" customHeight="1" x14ac:dyDescent="0.2">
      <c r="A391" s="93" t="s">
        <v>1798</v>
      </c>
      <c r="B391" s="95" t="s">
        <v>1956</v>
      </c>
      <c r="C391" s="94" t="s">
        <v>1957</v>
      </c>
      <c r="D391" s="94" t="s">
        <v>62</v>
      </c>
      <c r="E391" s="94" t="s">
        <v>62</v>
      </c>
      <c r="F391" s="94" t="s">
        <v>389</v>
      </c>
      <c r="G391" s="96" t="s">
        <v>1241</v>
      </c>
      <c r="H391" s="96" t="s">
        <v>1242</v>
      </c>
      <c r="I391" s="96" t="s">
        <v>310</v>
      </c>
      <c r="J391" s="96" t="s">
        <v>20</v>
      </c>
      <c r="K391" s="96" t="s">
        <v>389</v>
      </c>
      <c r="L391" s="65">
        <f>HLOOKUP(L$20,$S$18:$AW391,ROW($S391)-ROW($S$18)+1,FALSE)</f>
        <v>660</v>
      </c>
      <c r="M391" s="65">
        <f>HLOOKUP(M$20,$S$18:$AW391,ROW($S391)-ROW($S$18)+1,FALSE)</f>
        <v>649</v>
      </c>
      <c r="N391" s="66">
        <f t="shared" si="10"/>
        <v>-1.6666666666666718E-2</v>
      </c>
      <c r="O391" s="31">
        <f>IF(ISERROR(SUMIF($B$21:$B$672,$B391,$M$21:$M$672)/SUMIF($B$21:$B$672,$B391,$L$21:$L$672)-1),"-",SUMIF($B$21:$B$672,$B391,$M$21:$M$672)/SUMIF($B$21:$B$672,$B391,$L$21:$L$672)-1)</f>
        <v>-6.9290712468193405E-2</v>
      </c>
      <c r="P391" s="31">
        <f>IF(ISERROR(SUMIF($J$21:$J$672,$J391,$M$21:$M$672)/SUMIF($J$21:$J$672,$J391,$L$21:$L$672)-1),"-",SUMIF($J$21:$J$672,$J391,$M$21:$M$672)/SUMIF($J$21:$J$672,$J391,$L$21:$L$672)-1)</f>
        <v>-4.444245730126084E-2</v>
      </c>
      <c r="Q391" s="31">
        <f>IF(ISERROR(SUMIF($K$21:$K$672,$K391,$M$21:$M$672)/SUMIF($K$21:$K$672,$K391,$L$21:$L$672)-1),"-",SUMIF($K$21:$K$672,$K391,$M$21:$M$672)/SUMIF($K$21:$K$672,$K391,$L$21:$L$672)-1)</f>
        <v>-7.8231982896267982E-2</v>
      </c>
      <c r="R391" s="31">
        <f>IF(ISERROR(SUMIF($I$21:$I$672,$I391,$M$21:$M$672)/SUMIF($I$21:$I$672,$I391,$L$21:$L$672)-1),"-",SUMIF($I$21:$I$672,$I391,$M$21:$M$672)/SUMIF($I$21:$I$672,$I391,$L$21:$L$672)-1)</f>
        <v>-4.8100743187448392E-2</v>
      </c>
      <c r="S391" s="46">
        <v>1015</v>
      </c>
      <c r="T391" s="46">
        <v>996</v>
      </c>
      <c r="U391" s="46">
        <v>985</v>
      </c>
      <c r="V391" s="46">
        <v>906</v>
      </c>
      <c r="W391" s="46">
        <v>868</v>
      </c>
      <c r="X391" s="46">
        <v>660</v>
      </c>
      <c r="Y391" s="46">
        <v>626</v>
      </c>
      <c r="Z391" s="46">
        <v>609</v>
      </c>
      <c r="AA391" s="46">
        <v>653</v>
      </c>
      <c r="AB391" s="46">
        <v>650</v>
      </c>
      <c r="AC391" s="46">
        <v>649</v>
      </c>
      <c r="AD391" s="46">
        <v>650</v>
      </c>
      <c r="AE391" s="46">
        <v>647</v>
      </c>
      <c r="AF391" s="46">
        <v>648</v>
      </c>
      <c r="AG391" s="46">
        <v>645</v>
      </c>
      <c r="AH391" s="46">
        <v>636</v>
      </c>
      <c r="AI391" s="46">
        <v>629</v>
      </c>
      <c r="AJ391" s="46">
        <v>622</v>
      </c>
      <c r="AK391" s="46">
        <v>618</v>
      </c>
      <c r="AL391" s="46">
        <v>620</v>
      </c>
      <c r="AM391" s="46">
        <v>629</v>
      </c>
      <c r="AN391" s="46">
        <v>640</v>
      </c>
      <c r="AO391" s="46">
        <v>656</v>
      </c>
      <c r="AP391" s="46">
        <v>668</v>
      </c>
      <c r="AQ391" s="46">
        <v>678</v>
      </c>
      <c r="AR391" s="47">
        <v>691</v>
      </c>
      <c r="AS391" s="80" t="str">
        <f>IF(COUNTIF(B$20:B391,B391)=1,1,"-")</f>
        <v>-</v>
      </c>
      <c r="AT391" s="80" t="str">
        <f>IF(COUNTIF(J$20:J391,J391)=1,1,"-")</f>
        <v>-</v>
      </c>
      <c r="AU391" s="80" t="str">
        <f>IF(COUNTIF(K$20:K391,K391)=1,1,"-")</f>
        <v>-</v>
      </c>
      <c r="AV391" s="80" t="str">
        <f>IF(COUNTIF(I$20:I391,I391)=1,1,"-")</f>
        <v>-</v>
      </c>
      <c r="AW391" s="48" t="s">
        <v>241</v>
      </c>
      <c r="AZ391"/>
      <c r="BA391"/>
      <c r="BB391"/>
      <c r="BC391"/>
      <c r="BD391"/>
    </row>
    <row r="392" spans="1:56" ht="15.75" customHeight="1" x14ac:dyDescent="0.2">
      <c r="A392" s="93" t="s">
        <v>1798</v>
      </c>
      <c r="B392" s="95" t="s">
        <v>2025</v>
      </c>
      <c r="C392" s="94" t="s">
        <v>2026</v>
      </c>
      <c r="D392" s="94" t="s">
        <v>39</v>
      </c>
      <c r="E392" s="94" t="s">
        <v>39</v>
      </c>
      <c r="F392" s="94" t="s">
        <v>384</v>
      </c>
      <c r="G392" s="96" t="s">
        <v>1243</v>
      </c>
      <c r="H392" s="96" t="s">
        <v>1244</v>
      </c>
      <c r="I392" s="96" t="s">
        <v>39</v>
      </c>
      <c r="J392" s="96" t="s">
        <v>39</v>
      </c>
      <c r="K392" s="96" t="s">
        <v>384</v>
      </c>
      <c r="L392" s="65">
        <f>HLOOKUP(L$20,$S$18:$AW392,ROW($S392)-ROW($S$18)+1,FALSE)</f>
        <v>728</v>
      </c>
      <c r="M392" s="65">
        <f>HLOOKUP(M$20,$S$18:$AW392,ROW($S392)-ROW($S$18)+1,FALSE)</f>
        <v>687</v>
      </c>
      <c r="N392" s="66">
        <f t="shared" si="10"/>
        <v>-5.6318681318681341E-2</v>
      </c>
      <c r="O392" s="31">
        <f>IF(ISERROR(SUMIF($B$21:$B$672,$B392,$M$21:$M$672)/SUMIF($B$21:$B$672,$B392,$L$21:$L$672)-1),"-",SUMIF($B$21:$B$672,$B392,$M$21:$M$672)/SUMIF($B$21:$B$672,$B392,$L$21:$L$672)-1)</f>
        <v>-8.0228514654744121E-2</v>
      </c>
      <c r="P392" s="31">
        <f>IF(ISERROR(SUMIF($J$21:$J$672,$J392,$M$21:$M$672)/SUMIF($J$21:$J$672,$J392,$L$21:$L$672)-1),"-",SUMIF($J$21:$J$672,$J392,$M$21:$M$672)/SUMIF($J$21:$J$672,$J392,$L$21:$L$672)-1)</f>
        <v>1.3258691809074907E-3</v>
      </c>
      <c r="Q392" s="31">
        <f>IF(ISERROR(SUMIF($K$21:$K$672,$K392,$M$21:$M$672)/SUMIF($K$21:$K$672,$K392,$L$21:$L$672)-1),"-",SUMIF($K$21:$K$672,$K392,$M$21:$M$672)/SUMIF($K$21:$K$672,$K392,$L$21:$L$672)-1)</f>
        <v>-2.2365450582957913E-2</v>
      </c>
      <c r="R392" s="31">
        <f>IF(ISERROR(SUMIF($I$21:$I$672,$I392,$M$21:$M$672)/SUMIF($I$21:$I$672,$I392,$L$21:$L$672)-1),"-",SUMIF($I$21:$I$672,$I392,$M$21:$M$672)/SUMIF($I$21:$I$672,$I392,$L$21:$L$672)-1)</f>
        <v>9.9792929670883268E-5</v>
      </c>
      <c r="S392" s="46">
        <v>705</v>
      </c>
      <c r="T392" s="46">
        <v>788</v>
      </c>
      <c r="U392" s="46">
        <v>829</v>
      </c>
      <c r="V392" s="46">
        <v>793</v>
      </c>
      <c r="W392" s="46">
        <v>750</v>
      </c>
      <c r="X392" s="46">
        <v>728</v>
      </c>
      <c r="Y392" s="46">
        <v>698</v>
      </c>
      <c r="Z392" s="46">
        <v>714</v>
      </c>
      <c r="AA392" s="46">
        <v>700</v>
      </c>
      <c r="AB392" s="46">
        <v>691</v>
      </c>
      <c r="AC392" s="46">
        <v>687</v>
      </c>
      <c r="AD392" s="46">
        <v>694</v>
      </c>
      <c r="AE392" s="46">
        <v>697</v>
      </c>
      <c r="AF392" s="46">
        <v>702</v>
      </c>
      <c r="AG392" s="46">
        <v>702</v>
      </c>
      <c r="AH392" s="46">
        <v>696</v>
      </c>
      <c r="AI392" s="46">
        <v>689</v>
      </c>
      <c r="AJ392" s="46">
        <v>681</v>
      </c>
      <c r="AK392" s="46">
        <v>685</v>
      </c>
      <c r="AL392" s="46">
        <v>686</v>
      </c>
      <c r="AM392" s="46">
        <v>695</v>
      </c>
      <c r="AN392" s="46">
        <v>701</v>
      </c>
      <c r="AO392" s="46">
        <v>709</v>
      </c>
      <c r="AP392" s="46">
        <v>719</v>
      </c>
      <c r="AQ392" s="46">
        <v>729</v>
      </c>
      <c r="AR392" s="47">
        <v>736</v>
      </c>
      <c r="AS392" s="80" t="str">
        <f>IF(COUNTIF(B$20:B392,B392)=1,1,"-")</f>
        <v>-</v>
      </c>
      <c r="AT392" s="80" t="str">
        <f>IF(COUNTIF(J$20:J392,J392)=1,1,"-")</f>
        <v>-</v>
      </c>
      <c r="AU392" s="80" t="str">
        <f>IF(COUNTIF(K$20:K392,K392)=1,1,"-")</f>
        <v>-</v>
      </c>
      <c r="AV392" s="80" t="str">
        <f>IF(COUNTIF(I$20:I392,I392)=1,1,"-")</f>
        <v>-</v>
      </c>
      <c r="AW392" s="48" t="s">
        <v>241</v>
      </c>
      <c r="AZ392"/>
      <c r="BA392"/>
      <c r="BB392"/>
      <c r="BC392"/>
      <c r="BD392"/>
    </row>
    <row r="393" spans="1:56" ht="15.75" customHeight="1" x14ac:dyDescent="0.2">
      <c r="A393" s="93" t="s">
        <v>1798</v>
      </c>
      <c r="B393" s="95" t="s">
        <v>2224</v>
      </c>
      <c r="C393" s="94" t="s">
        <v>2225</v>
      </c>
      <c r="D393" s="94" t="s">
        <v>310</v>
      </c>
      <c r="E393" s="94" t="s">
        <v>20</v>
      </c>
      <c r="F393" s="94" t="s">
        <v>389</v>
      </c>
      <c r="G393" s="96" t="s">
        <v>1245</v>
      </c>
      <c r="H393" s="96" t="s">
        <v>1246</v>
      </c>
      <c r="I393" s="96" t="s">
        <v>310</v>
      </c>
      <c r="J393" s="96" t="s">
        <v>20</v>
      </c>
      <c r="K393" s="96" t="s">
        <v>389</v>
      </c>
      <c r="L393" s="65">
        <f>HLOOKUP(L$20,$S$18:$AW393,ROW($S393)-ROW($S$18)+1,FALSE)</f>
        <v>266</v>
      </c>
      <c r="M393" s="65">
        <f>HLOOKUP(M$20,$S$18:$AW393,ROW($S393)-ROW($S$18)+1,FALSE)</f>
        <v>219</v>
      </c>
      <c r="N393" s="66">
        <f t="shared" si="10"/>
        <v>-0.17669172932330823</v>
      </c>
      <c r="O393" s="31">
        <f>IF(ISERROR(SUMIF($B$21:$B$672,$B393,$M$21:$M$672)/SUMIF($B$21:$B$672,$B393,$L$21:$L$672)-1),"-",SUMIF($B$21:$B$672,$B393,$M$21:$M$672)/SUMIF($B$21:$B$672,$B393,$L$21:$L$672)-1)</f>
        <v>-0.17669172932330823</v>
      </c>
      <c r="P393" s="31">
        <f>IF(ISERROR(SUMIF($J$21:$J$672,$J393,$M$21:$M$672)/SUMIF($J$21:$J$672,$J393,$L$21:$L$672)-1),"-",SUMIF($J$21:$J$672,$J393,$M$21:$M$672)/SUMIF($J$21:$J$672,$J393,$L$21:$L$672)-1)</f>
        <v>-4.444245730126084E-2</v>
      </c>
      <c r="Q393" s="31">
        <f>IF(ISERROR(SUMIF($K$21:$K$672,$K393,$M$21:$M$672)/SUMIF($K$21:$K$672,$K393,$L$21:$L$672)-1),"-",SUMIF($K$21:$K$672,$K393,$M$21:$M$672)/SUMIF($K$21:$K$672,$K393,$L$21:$L$672)-1)</f>
        <v>-7.8231982896267982E-2</v>
      </c>
      <c r="R393" s="31">
        <f>IF(ISERROR(SUMIF($I$21:$I$672,$I393,$M$21:$M$672)/SUMIF($I$21:$I$672,$I393,$L$21:$L$672)-1),"-",SUMIF($I$21:$I$672,$I393,$M$21:$M$672)/SUMIF($I$21:$I$672,$I393,$L$21:$L$672)-1)</f>
        <v>-4.8100743187448392E-2</v>
      </c>
      <c r="S393" s="46">
        <v>276</v>
      </c>
      <c r="T393" s="46">
        <v>259</v>
      </c>
      <c r="U393" s="46">
        <v>267</v>
      </c>
      <c r="V393" s="46">
        <v>269</v>
      </c>
      <c r="W393" s="46">
        <v>274</v>
      </c>
      <c r="X393" s="46">
        <v>266</v>
      </c>
      <c r="Y393" s="46">
        <v>253</v>
      </c>
      <c r="Z393" s="46">
        <v>237</v>
      </c>
      <c r="AA393" s="46">
        <v>225</v>
      </c>
      <c r="AB393" s="46">
        <v>219</v>
      </c>
      <c r="AC393" s="46">
        <v>219</v>
      </c>
      <c r="AD393" s="46">
        <v>216</v>
      </c>
      <c r="AE393" s="46">
        <v>212</v>
      </c>
      <c r="AF393" s="46">
        <v>210</v>
      </c>
      <c r="AG393" s="46">
        <v>208</v>
      </c>
      <c r="AH393" s="46">
        <v>207</v>
      </c>
      <c r="AI393" s="46">
        <v>205</v>
      </c>
      <c r="AJ393" s="46">
        <v>204</v>
      </c>
      <c r="AK393" s="46">
        <v>202</v>
      </c>
      <c r="AL393" s="46">
        <v>200</v>
      </c>
      <c r="AM393" s="46">
        <v>202</v>
      </c>
      <c r="AN393" s="46">
        <v>206</v>
      </c>
      <c r="AO393" s="46">
        <v>211</v>
      </c>
      <c r="AP393" s="46">
        <v>215</v>
      </c>
      <c r="AQ393" s="46">
        <v>220</v>
      </c>
      <c r="AR393" s="47">
        <v>225</v>
      </c>
      <c r="AS393" s="80">
        <f>IF(COUNTIF(B$20:B393,B393)=1,1,"-")</f>
        <v>1</v>
      </c>
      <c r="AT393" s="80" t="str">
        <f>IF(COUNTIF(J$20:J393,J393)=1,1,"-")</f>
        <v>-</v>
      </c>
      <c r="AU393" s="80" t="str">
        <f>IF(COUNTIF(K$20:K393,K393)=1,1,"-")</f>
        <v>-</v>
      </c>
      <c r="AV393" s="80" t="str">
        <f>IF(COUNTIF(I$20:I393,I393)=1,1,"-")</f>
        <v>-</v>
      </c>
      <c r="AW393" s="48" t="s">
        <v>241</v>
      </c>
      <c r="AZ393"/>
      <c r="BA393"/>
      <c r="BB393"/>
      <c r="BC393"/>
      <c r="BD393"/>
    </row>
    <row r="394" spans="1:56" ht="15.75" customHeight="1" x14ac:dyDescent="0.2">
      <c r="A394" s="93" t="s">
        <v>1798</v>
      </c>
      <c r="B394" s="95" t="s">
        <v>469</v>
      </c>
      <c r="C394" s="94" t="s">
        <v>257</v>
      </c>
      <c r="D394" s="94" t="s">
        <v>69</v>
      </c>
      <c r="E394" s="94" t="s">
        <v>69</v>
      </c>
      <c r="F394" s="94" t="s">
        <v>387</v>
      </c>
      <c r="G394" s="96" t="s">
        <v>1247</v>
      </c>
      <c r="H394" s="96" t="s">
        <v>1248</v>
      </c>
      <c r="I394" s="96" t="s">
        <v>69</v>
      </c>
      <c r="J394" s="96" t="s">
        <v>69</v>
      </c>
      <c r="K394" s="96" t="s">
        <v>387</v>
      </c>
      <c r="L394" s="65">
        <f>HLOOKUP(L$20,$S$18:$AW394,ROW($S394)-ROW($S$18)+1,FALSE)</f>
        <v>166</v>
      </c>
      <c r="M394" s="65">
        <f>HLOOKUP(M$20,$S$18:$AW394,ROW($S394)-ROW($S$18)+1,FALSE)</f>
        <v>141</v>
      </c>
      <c r="N394" s="66">
        <f t="shared" si="10"/>
        <v>-0.1506024096385542</v>
      </c>
      <c r="O394" s="31">
        <f>IF(ISERROR(SUMIF($B$21:$B$672,$B394,$M$21:$M$672)/SUMIF($B$21:$B$672,$B394,$L$21:$L$672)-1),"-",SUMIF($B$21:$B$672,$B394,$M$21:$M$672)/SUMIF($B$21:$B$672,$B394,$L$21:$L$672)-1)</f>
        <v>-9.2624356775300454E-3</v>
      </c>
      <c r="P394" s="31">
        <f>IF(ISERROR(SUMIF($J$21:$J$672,$J394,$M$21:$M$672)/SUMIF($J$21:$J$672,$J394,$L$21:$L$672)-1),"-",SUMIF($J$21:$J$672,$J394,$M$21:$M$672)/SUMIF($J$21:$J$672,$J394,$L$21:$L$672)-1)</f>
        <v>-4.9678148493931484E-2</v>
      </c>
      <c r="Q394" s="31">
        <f>IF(ISERROR(SUMIF($K$21:$K$672,$K394,$M$21:$M$672)/SUMIF($K$21:$K$672,$K394,$L$21:$L$672)-1),"-",SUMIF($K$21:$K$672,$K394,$M$21:$M$672)/SUMIF($K$21:$K$672,$K394,$L$21:$L$672)-1)</f>
        <v>-6.8899789056344862E-2</v>
      </c>
      <c r="R394" s="31">
        <f>IF(ISERROR(SUMIF($I$21:$I$672,$I394,$M$21:$M$672)/SUMIF($I$21:$I$672,$I394,$L$21:$L$672)-1),"-",SUMIF($I$21:$I$672,$I394,$M$21:$M$672)/SUMIF($I$21:$I$672,$I394,$L$21:$L$672)-1)</f>
        <v>-4.9678148493931484E-2</v>
      </c>
      <c r="S394" s="46">
        <v>106</v>
      </c>
      <c r="T394" s="46">
        <v>101</v>
      </c>
      <c r="U394" s="46">
        <v>130</v>
      </c>
      <c r="V394" s="46">
        <v>150</v>
      </c>
      <c r="W394" s="46">
        <v>155</v>
      </c>
      <c r="X394" s="46">
        <v>166</v>
      </c>
      <c r="Y394" s="46">
        <v>170</v>
      </c>
      <c r="Z394" s="46">
        <v>168</v>
      </c>
      <c r="AA394" s="46">
        <v>159</v>
      </c>
      <c r="AB394" s="46">
        <v>147</v>
      </c>
      <c r="AC394" s="46">
        <v>141</v>
      </c>
      <c r="AD394" s="46">
        <v>140</v>
      </c>
      <c r="AE394" s="46">
        <v>140</v>
      </c>
      <c r="AF394" s="46">
        <v>140</v>
      </c>
      <c r="AG394" s="46">
        <v>140</v>
      </c>
      <c r="AH394" s="46">
        <v>139</v>
      </c>
      <c r="AI394" s="46">
        <v>137</v>
      </c>
      <c r="AJ394" s="46">
        <v>137</v>
      </c>
      <c r="AK394" s="46">
        <v>138</v>
      </c>
      <c r="AL394" s="46">
        <v>138</v>
      </c>
      <c r="AM394" s="46">
        <v>139</v>
      </c>
      <c r="AN394" s="46">
        <v>141</v>
      </c>
      <c r="AO394" s="46">
        <v>145</v>
      </c>
      <c r="AP394" s="46">
        <v>149</v>
      </c>
      <c r="AQ394" s="46">
        <v>151</v>
      </c>
      <c r="AR394" s="47">
        <v>153</v>
      </c>
      <c r="AS394" s="80" t="str">
        <f>IF(COUNTIF(B$20:B394,B394)=1,1,"-")</f>
        <v>-</v>
      </c>
      <c r="AT394" s="80" t="str">
        <f>IF(COUNTIF(J$20:J394,J394)=1,1,"-")</f>
        <v>-</v>
      </c>
      <c r="AU394" s="80" t="str">
        <f>IF(COUNTIF(K$20:K394,K394)=1,1,"-")</f>
        <v>-</v>
      </c>
      <c r="AV394" s="80" t="str">
        <f>IF(COUNTIF(I$20:I394,I394)=1,1,"-")</f>
        <v>-</v>
      </c>
      <c r="AW394" s="48" t="s">
        <v>241</v>
      </c>
      <c r="AZ394"/>
      <c r="BA394"/>
      <c r="BB394"/>
      <c r="BC394"/>
      <c r="BD394"/>
    </row>
    <row r="395" spans="1:56" ht="15.75" customHeight="1" x14ac:dyDescent="0.2">
      <c r="A395" s="93" t="s">
        <v>1798</v>
      </c>
      <c r="B395" s="95" t="s">
        <v>2226</v>
      </c>
      <c r="C395" s="94" t="s">
        <v>2227</v>
      </c>
      <c r="D395" s="94" t="s">
        <v>120</v>
      </c>
      <c r="E395" s="94" t="s">
        <v>120</v>
      </c>
      <c r="F395" s="94" t="s">
        <v>385</v>
      </c>
      <c r="G395" s="96" t="s">
        <v>1249</v>
      </c>
      <c r="H395" s="96" t="s">
        <v>1250</v>
      </c>
      <c r="I395" s="96" t="s">
        <v>120</v>
      </c>
      <c r="J395" s="96" t="s">
        <v>120</v>
      </c>
      <c r="K395" s="96" t="s">
        <v>385</v>
      </c>
      <c r="L395" s="65">
        <f>HLOOKUP(L$20,$S$18:$AW395,ROW($S395)-ROW($S$18)+1,FALSE)</f>
        <v>220</v>
      </c>
      <c r="M395" s="65">
        <f>HLOOKUP(M$20,$S$18:$AW395,ROW($S395)-ROW($S$18)+1,FALSE)</f>
        <v>185</v>
      </c>
      <c r="N395" s="66">
        <f t="shared" si="10"/>
        <v>-0.15909090909090906</v>
      </c>
      <c r="O395" s="31">
        <f>IF(ISERROR(SUMIF($B$21:$B$672,$B395,$M$21:$M$672)/SUMIF($B$21:$B$672,$B395,$L$21:$L$672)-1),"-",SUMIF($B$21:$B$672,$B395,$M$21:$M$672)/SUMIF($B$21:$B$672,$B395,$L$21:$L$672)-1)</f>
        <v>-0.15909090909090906</v>
      </c>
      <c r="P395" s="31">
        <f>IF(ISERROR(SUMIF($J$21:$J$672,$J395,$M$21:$M$672)/SUMIF($J$21:$J$672,$J395,$L$21:$L$672)-1),"-",SUMIF($J$21:$J$672,$J395,$M$21:$M$672)/SUMIF($J$21:$J$672,$J395,$L$21:$L$672)-1)</f>
        <v>-8.9733225545674977E-2</v>
      </c>
      <c r="Q395" s="31">
        <f>IF(ISERROR(SUMIF($K$21:$K$672,$K395,$M$21:$M$672)/SUMIF($K$21:$K$672,$K395,$L$21:$L$672)-1),"-",SUMIF($K$21:$K$672,$K395,$M$21:$M$672)/SUMIF($K$21:$K$672,$K395,$L$21:$L$672)-1)</f>
        <v>-0.10412074832930718</v>
      </c>
      <c r="R395" s="31">
        <f>IF(ISERROR(SUMIF($I$21:$I$672,$I395,$M$21:$M$672)/SUMIF($I$21:$I$672,$I395,$L$21:$L$672)-1),"-",SUMIF($I$21:$I$672,$I395,$M$21:$M$672)/SUMIF($I$21:$I$672,$I395,$L$21:$L$672)-1)</f>
        <v>-8.9733225545674977E-2</v>
      </c>
      <c r="S395" s="46">
        <v>215</v>
      </c>
      <c r="T395" s="46">
        <v>220</v>
      </c>
      <c r="U395" s="46">
        <v>215</v>
      </c>
      <c r="V395" s="46">
        <v>223</v>
      </c>
      <c r="W395" s="46">
        <v>229</v>
      </c>
      <c r="X395" s="46">
        <v>220</v>
      </c>
      <c r="Y395" s="46">
        <v>219</v>
      </c>
      <c r="Z395" s="46">
        <v>213</v>
      </c>
      <c r="AA395" s="46">
        <v>200</v>
      </c>
      <c r="AB395" s="46">
        <v>191</v>
      </c>
      <c r="AC395" s="46">
        <v>185</v>
      </c>
      <c r="AD395" s="46">
        <v>179</v>
      </c>
      <c r="AE395" s="46">
        <v>174</v>
      </c>
      <c r="AF395" s="46">
        <v>169</v>
      </c>
      <c r="AG395" s="46">
        <v>164</v>
      </c>
      <c r="AH395" s="46">
        <v>162</v>
      </c>
      <c r="AI395" s="46">
        <v>160</v>
      </c>
      <c r="AJ395" s="46">
        <v>157</v>
      </c>
      <c r="AK395" s="46">
        <v>156</v>
      </c>
      <c r="AL395" s="46">
        <v>155</v>
      </c>
      <c r="AM395" s="46">
        <v>154</v>
      </c>
      <c r="AN395" s="46">
        <v>156</v>
      </c>
      <c r="AO395" s="46">
        <v>157</v>
      </c>
      <c r="AP395" s="46">
        <v>159</v>
      </c>
      <c r="AQ395" s="46">
        <v>163</v>
      </c>
      <c r="AR395" s="47">
        <v>163</v>
      </c>
      <c r="AS395" s="80">
        <f>IF(COUNTIF(B$20:B395,B395)=1,1,"-")</f>
        <v>1</v>
      </c>
      <c r="AT395" s="80" t="str">
        <f>IF(COUNTIF(J$20:J395,J395)=1,1,"-")</f>
        <v>-</v>
      </c>
      <c r="AU395" s="80" t="str">
        <f>IF(COUNTIF(K$20:K395,K395)=1,1,"-")</f>
        <v>-</v>
      </c>
      <c r="AV395" s="80" t="str">
        <f>IF(COUNTIF(I$20:I395,I395)=1,1,"-")</f>
        <v>-</v>
      </c>
      <c r="AW395" s="48" t="s">
        <v>241</v>
      </c>
      <c r="AZ395"/>
      <c r="BA395"/>
      <c r="BB395"/>
      <c r="BC395"/>
      <c r="BD395"/>
    </row>
    <row r="396" spans="1:56" ht="15.75" customHeight="1" x14ac:dyDescent="0.2">
      <c r="A396" s="93" t="s">
        <v>1798</v>
      </c>
      <c r="B396" s="95" t="s">
        <v>2032</v>
      </c>
      <c r="C396" s="94" t="s">
        <v>2033</v>
      </c>
      <c r="D396" s="94" t="s">
        <v>23</v>
      </c>
      <c r="E396" s="94" t="s">
        <v>23</v>
      </c>
      <c r="F396" s="94" t="s">
        <v>391</v>
      </c>
      <c r="G396" s="96" t="s">
        <v>1251</v>
      </c>
      <c r="H396" s="96" t="s">
        <v>1252</v>
      </c>
      <c r="I396" s="96" t="s">
        <v>23</v>
      </c>
      <c r="J396" s="96" t="s">
        <v>23</v>
      </c>
      <c r="K396" s="96" t="s">
        <v>391</v>
      </c>
      <c r="L396" s="65">
        <f>HLOOKUP(L$20,$S$18:$AW396,ROW($S396)-ROW($S$18)+1,FALSE)</f>
        <v>2591</v>
      </c>
      <c r="M396" s="65">
        <f>HLOOKUP(M$20,$S$18:$AW396,ROW($S396)-ROW($S$18)+1,FALSE)</f>
        <v>2487</v>
      </c>
      <c r="N396" s="66">
        <f t="shared" si="10"/>
        <v>-4.0138942493245899E-2</v>
      </c>
      <c r="O396" s="31">
        <f>IF(ISERROR(SUMIF($B$21:$B$672,$B396,$M$21:$M$672)/SUMIF($B$21:$B$672,$B396,$L$21:$L$672)-1),"-",SUMIF($B$21:$B$672,$B396,$M$21:$M$672)/SUMIF($B$21:$B$672,$B396,$L$21:$L$672)-1)</f>
        <v>-1.6605947640430441E-2</v>
      </c>
      <c r="P396" s="31">
        <f>IF(ISERROR(SUMIF($J$21:$J$672,$J396,$M$21:$M$672)/SUMIF($J$21:$J$672,$J396,$L$21:$L$672)-1),"-",SUMIF($J$21:$J$672,$J396,$M$21:$M$672)/SUMIF($J$21:$J$672,$J396,$L$21:$L$672)-1)</f>
        <v>1.7005501076297502E-2</v>
      </c>
      <c r="Q396" s="31">
        <f>IF(ISERROR(SUMIF($K$21:$K$672,$K396,$M$21:$M$672)/SUMIF($K$21:$K$672,$K396,$L$21:$L$672)-1),"-",SUMIF($K$21:$K$672,$K396,$M$21:$M$672)/SUMIF($K$21:$K$672,$K396,$L$21:$L$672)-1)</f>
        <v>-3.0916047319583084E-2</v>
      </c>
      <c r="R396" s="31">
        <f>IF(ISERROR(SUMIF($I$21:$I$672,$I396,$M$21:$M$672)/SUMIF($I$21:$I$672,$I396,$L$21:$L$672)-1),"-",SUMIF($I$21:$I$672,$I396,$M$21:$M$672)/SUMIF($I$21:$I$672,$I396,$L$21:$L$672)-1)</f>
        <v>1.7005501076297502E-2</v>
      </c>
      <c r="S396" s="46">
        <v>2321</v>
      </c>
      <c r="T396" s="46">
        <v>2477</v>
      </c>
      <c r="U396" s="46">
        <v>2500</v>
      </c>
      <c r="V396" s="46">
        <v>2616</v>
      </c>
      <c r="W396" s="46">
        <v>2621</v>
      </c>
      <c r="X396" s="46">
        <v>2591</v>
      </c>
      <c r="Y396" s="46">
        <v>2537</v>
      </c>
      <c r="Z396" s="46">
        <v>2500</v>
      </c>
      <c r="AA396" s="46">
        <v>2480</v>
      </c>
      <c r="AB396" s="46">
        <v>2469</v>
      </c>
      <c r="AC396" s="46">
        <v>2487</v>
      </c>
      <c r="AD396" s="46">
        <v>2497</v>
      </c>
      <c r="AE396" s="46">
        <v>2500</v>
      </c>
      <c r="AF396" s="46">
        <v>2546</v>
      </c>
      <c r="AG396" s="46">
        <v>2578</v>
      </c>
      <c r="AH396" s="46">
        <v>2575</v>
      </c>
      <c r="AI396" s="46">
        <v>2581</v>
      </c>
      <c r="AJ396" s="46">
        <v>2597</v>
      </c>
      <c r="AK396" s="46">
        <v>2624</v>
      </c>
      <c r="AL396" s="46">
        <v>2638</v>
      </c>
      <c r="AM396" s="46">
        <v>2692</v>
      </c>
      <c r="AN396" s="46">
        <v>2786</v>
      </c>
      <c r="AO396" s="46">
        <v>2853</v>
      </c>
      <c r="AP396" s="46">
        <v>2915</v>
      </c>
      <c r="AQ396" s="46">
        <v>2969</v>
      </c>
      <c r="AR396" s="47">
        <v>3049</v>
      </c>
      <c r="AS396" s="80" t="str">
        <f>IF(COUNTIF(B$20:B396,B396)=1,1,"-")</f>
        <v>-</v>
      </c>
      <c r="AT396" s="80" t="str">
        <f>IF(COUNTIF(J$20:J396,J396)=1,1,"-")</f>
        <v>-</v>
      </c>
      <c r="AU396" s="80" t="str">
        <f>IF(COUNTIF(K$20:K396,K396)=1,1,"-")</f>
        <v>-</v>
      </c>
      <c r="AV396" s="80" t="str">
        <f>IF(COUNTIF(I$20:I396,I396)=1,1,"-")</f>
        <v>-</v>
      </c>
      <c r="AW396" s="48" t="s">
        <v>241</v>
      </c>
      <c r="AZ396"/>
      <c r="BA396"/>
      <c r="BB396"/>
      <c r="BC396"/>
      <c r="BD396"/>
    </row>
    <row r="397" spans="1:56" ht="15.75" customHeight="1" x14ac:dyDescent="0.2">
      <c r="A397" s="93" t="s">
        <v>1798</v>
      </c>
      <c r="B397" s="95" t="s">
        <v>1835</v>
      </c>
      <c r="C397" s="94" t="s">
        <v>1836</v>
      </c>
      <c r="D397" s="94" t="s">
        <v>284</v>
      </c>
      <c r="E397" s="94" t="s">
        <v>79</v>
      </c>
      <c r="F397" s="94" t="s">
        <v>388</v>
      </c>
      <c r="G397" s="96" t="s">
        <v>1253</v>
      </c>
      <c r="H397" s="96" t="s">
        <v>1254</v>
      </c>
      <c r="I397" s="96" t="s">
        <v>78</v>
      </c>
      <c r="J397" s="96" t="s">
        <v>78</v>
      </c>
      <c r="K397" s="96" t="s">
        <v>388</v>
      </c>
      <c r="L397" s="65">
        <f>HLOOKUP(L$20,$S$18:$AW397,ROW($S397)-ROW($S$18)+1,FALSE)</f>
        <v>4568</v>
      </c>
      <c r="M397" s="65">
        <f>HLOOKUP(M$20,$S$18:$AW397,ROW($S397)-ROW($S$18)+1,FALSE)</f>
        <v>4277</v>
      </c>
      <c r="N397" s="66">
        <f t="shared" si="10"/>
        <v>-6.3704028021015713E-2</v>
      </c>
      <c r="O397" s="31">
        <f>IF(ISERROR(SUMIF($B$21:$B$672,$B397,$M$21:$M$672)/SUMIF($B$21:$B$672,$B397,$L$21:$L$672)-1),"-",SUMIF($B$21:$B$672,$B397,$M$21:$M$672)/SUMIF($B$21:$B$672,$B397,$L$21:$L$672)-1)</f>
        <v>-9.4627753993943853E-2</v>
      </c>
      <c r="P397" s="31">
        <f>IF(ISERROR(SUMIF($J$21:$J$672,$J397,$M$21:$M$672)/SUMIF($J$21:$J$672,$J397,$L$21:$L$672)-1),"-",SUMIF($J$21:$J$672,$J397,$M$21:$M$672)/SUMIF($J$21:$J$672,$J397,$L$21:$L$672)-1)</f>
        <v>-5.1282051282051322E-2</v>
      </c>
      <c r="Q397" s="31">
        <f>IF(ISERROR(SUMIF($K$21:$K$672,$K397,$M$21:$M$672)/SUMIF($K$21:$K$672,$K397,$L$21:$L$672)-1),"-",SUMIF($K$21:$K$672,$K397,$M$21:$M$672)/SUMIF($K$21:$K$672,$K397,$L$21:$L$672)-1)</f>
        <v>-5.3599033502643612E-2</v>
      </c>
      <c r="R397" s="31">
        <f>IF(ISERROR(SUMIF($I$21:$I$672,$I397,$M$21:$M$672)/SUMIF($I$21:$I$672,$I397,$L$21:$L$672)-1),"-",SUMIF($I$21:$I$672,$I397,$M$21:$M$672)/SUMIF($I$21:$I$672,$I397,$L$21:$L$672)-1)</f>
        <v>-5.1282051282051322E-2</v>
      </c>
      <c r="S397" s="46">
        <v>3970</v>
      </c>
      <c r="T397" s="46">
        <v>4129</v>
      </c>
      <c r="U397" s="46">
        <v>4328</v>
      </c>
      <c r="V397" s="46">
        <v>4455</v>
      </c>
      <c r="W397" s="46">
        <v>4500</v>
      </c>
      <c r="X397" s="46">
        <v>4568</v>
      </c>
      <c r="Y397" s="46">
        <v>4541</v>
      </c>
      <c r="Z397" s="46">
        <v>4459</v>
      </c>
      <c r="AA397" s="46">
        <v>4405</v>
      </c>
      <c r="AB397" s="46">
        <v>4347</v>
      </c>
      <c r="AC397" s="46">
        <v>4277</v>
      </c>
      <c r="AD397" s="46">
        <v>4245</v>
      </c>
      <c r="AE397" s="46">
        <v>4219</v>
      </c>
      <c r="AF397" s="46">
        <v>4174</v>
      </c>
      <c r="AG397" s="46">
        <v>4077</v>
      </c>
      <c r="AH397" s="46">
        <v>3996</v>
      </c>
      <c r="AI397" s="46">
        <v>3926</v>
      </c>
      <c r="AJ397" s="46">
        <v>3869</v>
      </c>
      <c r="AK397" s="46">
        <v>3834</v>
      </c>
      <c r="AL397" s="46">
        <v>3824</v>
      </c>
      <c r="AM397" s="46">
        <v>3845</v>
      </c>
      <c r="AN397" s="46">
        <v>3885</v>
      </c>
      <c r="AO397" s="46">
        <v>3935</v>
      </c>
      <c r="AP397" s="46">
        <v>3962</v>
      </c>
      <c r="AQ397" s="46">
        <v>3991</v>
      </c>
      <c r="AR397" s="47">
        <v>4025</v>
      </c>
      <c r="AS397" s="80" t="str">
        <f>IF(COUNTIF(B$20:B397,B397)=1,1,"-")</f>
        <v>-</v>
      </c>
      <c r="AT397" s="80" t="str">
        <f>IF(COUNTIF(J$20:J397,J397)=1,1,"-")</f>
        <v>-</v>
      </c>
      <c r="AU397" s="80" t="str">
        <f>IF(COUNTIF(K$20:K397,K397)=1,1,"-")</f>
        <v>-</v>
      </c>
      <c r="AV397" s="80" t="str">
        <f>IF(COUNTIF(I$20:I397,I397)=1,1,"-")</f>
        <v>-</v>
      </c>
      <c r="AW397" s="48" t="s">
        <v>241</v>
      </c>
      <c r="AZ397"/>
      <c r="BA397"/>
      <c r="BB397"/>
      <c r="BC397"/>
      <c r="BD397"/>
    </row>
    <row r="398" spans="1:56" ht="15.75" customHeight="1" x14ac:dyDescent="0.2">
      <c r="A398" s="93" t="s">
        <v>1798</v>
      </c>
      <c r="B398" s="95" t="s">
        <v>1956</v>
      </c>
      <c r="C398" s="94" t="s">
        <v>1957</v>
      </c>
      <c r="D398" s="94" t="s">
        <v>62</v>
      </c>
      <c r="E398" s="94" t="s">
        <v>62</v>
      </c>
      <c r="F398" s="94" t="s">
        <v>389</v>
      </c>
      <c r="G398" s="96" t="s">
        <v>1255</v>
      </c>
      <c r="H398" s="96" t="s">
        <v>1256</v>
      </c>
      <c r="I398" s="96" t="s">
        <v>149</v>
      </c>
      <c r="J398" s="96" t="s">
        <v>149</v>
      </c>
      <c r="K398" s="96" t="s">
        <v>389</v>
      </c>
      <c r="L398" s="65">
        <f>HLOOKUP(L$20,$S$18:$AW398,ROW($S398)-ROW($S$18)+1,FALSE)</f>
        <v>2482</v>
      </c>
      <c r="M398" s="65">
        <f>HLOOKUP(M$20,$S$18:$AW398,ROW($S398)-ROW($S$18)+1,FALSE)</f>
        <v>2232</v>
      </c>
      <c r="N398" s="66">
        <f t="shared" si="10"/>
        <v>-0.10072522159548747</v>
      </c>
      <c r="O398" s="31">
        <f>IF(ISERROR(SUMIF($B$21:$B$672,$B398,$M$21:$M$672)/SUMIF($B$21:$B$672,$B398,$L$21:$L$672)-1),"-",SUMIF($B$21:$B$672,$B398,$M$21:$M$672)/SUMIF($B$21:$B$672,$B398,$L$21:$L$672)-1)</f>
        <v>-6.9290712468193405E-2</v>
      </c>
      <c r="P398" s="31">
        <f>IF(ISERROR(SUMIF($J$21:$J$672,$J398,$M$21:$M$672)/SUMIF($J$21:$J$672,$J398,$L$21:$L$672)-1),"-",SUMIF($J$21:$J$672,$J398,$M$21:$M$672)/SUMIF($J$21:$J$672,$J398,$L$21:$L$672)-1)</f>
        <v>-0.10085470085470083</v>
      </c>
      <c r="Q398" s="31">
        <f>IF(ISERROR(SUMIF($K$21:$K$672,$K398,$M$21:$M$672)/SUMIF($K$21:$K$672,$K398,$L$21:$L$672)-1),"-",SUMIF($K$21:$K$672,$K398,$M$21:$M$672)/SUMIF($K$21:$K$672,$K398,$L$21:$L$672)-1)</f>
        <v>-7.8231982896267982E-2</v>
      </c>
      <c r="R398" s="31">
        <f>IF(ISERROR(SUMIF($I$21:$I$672,$I398,$M$21:$M$672)/SUMIF($I$21:$I$672,$I398,$L$21:$L$672)-1),"-",SUMIF($I$21:$I$672,$I398,$M$21:$M$672)/SUMIF($I$21:$I$672,$I398,$L$21:$L$672)-1)</f>
        <v>-0.10085470085470083</v>
      </c>
      <c r="S398" s="46">
        <v>2261</v>
      </c>
      <c r="T398" s="46">
        <v>2223</v>
      </c>
      <c r="U398" s="46">
        <v>2284</v>
      </c>
      <c r="V398" s="46">
        <v>2332</v>
      </c>
      <c r="W398" s="46">
        <v>2419</v>
      </c>
      <c r="X398" s="46">
        <v>2482</v>
      </c>
      <c r="Y398" s="46">
        <v>2515</v>
      </c>
      <c r="Z398" s="46">
        <v>2460</v>
      </c>
      <c r="AA398" s="46">
        <v>2390</v>
      </c>
      <c r="AB398" s="46">
        <v>2293</v>
      </c>
      <c r="AC398" s="46">
        <v>2232</v>
      </c>
      <c r="AD398" s="46">
        <v>2178</v>
      </c>
      <c r="AE398" s="46">
        <v>2159</v>
      </c>
      <c r="AF398" s="46">
        <v>2149</v>
      </c>
      <c r="AG398" s="46">
        <v>2134</v>
      </c>
      <c r="AH398" s="46">
        <v>2121</v>
      </c>
      <c r="AI398" s="46">
        <v>2094</v>
      </c>
      <c r="AJ398" s="46">
        <v>2075</v>
      </c>
      <c r="AK398" s="46">
        <v>2061</v>
      </c>
      <c r="AL398" s="46">
        <v>2073</v>
      </c>
      <c r="AM398" s="46">
        <v>2080</v>
      </c>
      <c r="AN398" s="46">
        <v>2111</v>
      </c>
      <c r="AO398" s="46">
        <v>2134</v>
      </c>
      <c r="AP398" s="46">
        <v>2151</v>
      </c>
      <c r="AQ398" s="46">
        <v>2154</v>
      </c>
      <c r="AR398" s="47">
        <v>2173</v>
      </c>
      <c r="AS398" s="80" t="str">
        <f>IF(COUNTIF(B$20:B398,B398)=1,1,"-")</f>
        <v>-</v>
      </c>
      <c r="AT398" s="80" t="str">
        <f>IF(COUNTIF(J$20:J398,J398)=1,1,"-")</f>
        <v>-</v>
      </c>
      <c r="AU398" s="80" t="str">
        <f>IF(COUNTIF(K$20:K398,K398)=1,1,"-")</f>
        <v>-</v>
      </c>
      <c r="AV398" s="80" t="str">
        <f>IF(COUNTIF(I$20:I398,I398)=1,1,"-")</f>
        <v>-</v>
      </c>
      <c r="AW398" s="48" t="s">
        <v>241</v>
      </c>
      <c r="AZ398"/>
      <c r="BA398"/>
      <c r="BB398"/>
      <c r="BC398"/>
      <c r="BD398"/>
    </row>
    <row r="399" spans="1:56" ht="15.75" customHeight="1" x14ac:dyDescent="0.2">
      <c r="A399" s="93" t="s">
        <v>1798</v>
      </c>
      <c r="B399" s="95" t="s">
        <v>2228</v>
      </c>
      <c r="C399" s="94" t="s">
        <v>2229</v>
      </c>
      <c r="D399" s="94" t="s">
        <v>27</v>
      </c>
      <c r="E399" s="94" t="s">
        <v>27</v>
      </c>
      <c r="F399" s="94" t="s">
        <v>388</v>
      </c>
      <c r="G399" s="96" t="s">
        <v>1257</v>
      </c>
      <c r="H399" s="96" t="s">
        <v>1258</v>
      </c>
      <c r="I399" s="96" t="s">
        <v>27</v>
      </c>
      <c r="J399" s="96" t="s">
        <v>27</v>
      </c>
      <c r="K399" s="96" t="s">
        <v>388</v>
      </c>
      <c r="L399" s="65">
        <f>HLOOKUP(L$20,$S$18:$AW399,ROW($S399)-ROW($S$18)+1,FALSE)</f>
        <v>3694</v>
      </c>
      <c r="M399" s="65">
        <f>HLOOKUP(M$20,$S$18:$AW399,ROW($S399)-ROW($S$18)+1,FALSE)</f>
        <v>3516</v>
      </c>
      <c r="N399" s="66">
        <f t="shared" si="10"/>
        <v>-4.8186247969680518E-2</v>
      </c>
      <c r="O399" s="31">
        <f>IF(ISERROR(SUMIF($B$21:$B$672,$B399,$M$21:$M$672)/SUMIF($B$21:$B$672,$B399,$L$21:$L$672)-1),"-",SUMIF($B$21:$B$672,$B399,$M$21:$M$672)/SUMIF($B$21:$B$672,$B399,$L$21:$L$672)-1)</f>
        <v>-4.8186247969680518E-2</v>
      </c>
      <c r="P399" s="31">
        <f>IF(ISERROR(SUMIF($J$21:$J$672,$J399,$M$21:$M$672)/SUMIF($J$21:$J$672,$J399,$L$21:$L$672)-1),"-",SUMIF($J$21:$J$672,$J399,$M$21:$M$672)/SUMIF($J$21:$J$672,$J399,$L$21:$L$672)-1)</f>
        <v>-1.3455394445809787E-2</v>
      </c>
      <c r="Q399" s="31">
        <f>IF(ISERROR(SUMIF($K$21:$K$672,$K399,$M$21:$M$672)/SUMIF($K$21:$K$672,$K399,$L$21:$L$672)-1),"-",SUMIF($K$21:$K$672,$K399,$M$21:$M$672)/SUMIF($K$21:$K$672,$K399,$L$21:$L$672)-1)</f>
        <v>-5.3599033502643612E-2</v>
      </c>
      <c r="R399" s="31">
        <f>IF(ISERROR(SUMIF($I$21:$I$672,$I399,$M$21:$M$672)/SUMIF($I$21:$I$672,$I399,$L$21:$L$672)-1),"-",SUMIF($I$21:$I$672,$I399,$M$21:$M$672)/SUMIF($I$21:$I$672,$I399,$L$21:$L$672)-1)</f>
        <v>-1.3455394445809787E-2</v>
      </c>
      <c r="S399" s="46">
        <v>3626</v>
      </c>
      <c r="T399" s="46">
        <v>3570</v>
      </c>
      <c r="U399" s="46">
        <v>3581</v>
      </c>
      <c r="V399" s="46">
        <v>3637</v>
      </c>
      <c r="W399" s="46">
        <v>3632</v>
      </c>
      <c r="X399" s="46">
        <v>3694</v>
      </c>
      <c r="Y399" s="46">
        <v>3734</v>
      </c>
      <c r="Z399" s="46">
        <v>3695</v>
      </c>
      <c r="AA399" s="46">
        <v>3653</v>
      </c>
      <c r="AB399" s="46">
        <v>3576</v>
      </c>
      <c r="AC399" s="46">
        <v>3516</v>
      </c>
      <c r="AD399" s="46">
        <v>3493</v>
      </c>
      <c r="AE399" s="46">
        <v>3476</v>
      </c>
      <c r="AF399" s="46">
        <v>3465</v>
      </c>
      <c r="AG399" s="46">
        <v>3433</v>
      </c>
      <c r="AH399" s="46">
        <v>3375</v>
      </c>
      <c r="AI399" s="46">
        <v>3339</v>
      </c>
      <c r="AJ399" s="46">
        <v>3294</v>
      </c>
      <c r="AK399" s="46">
        <v>3273</v>
      </c>
      <c r="AL399" s="46">
        <v>3271</v>
      </c>
      <c r="AM399" s="46">
        <v>3291</v>
      </c>
      <c r="AN399" s="46">
        <v>3327</v>
      </c>
      <c r="AO399" s="46">
        <v>3354</v>
      </c>
      <c r="AP399" s="46">
        <v>3384</v>
      </c>
      <c r="AQ399" s="46">
        <v>3424</v>
      </c>
      <c r="AR399" s="47">
        <v>3451</v>
      </c>
      <c r="AS399" s="80">
        <f>IF(COUNTIF(B$20:B399,B399)=1,1,"-")</f>
        <v>1</v>
      </c>
      <c r="AT399" s="80" t="str">
        <f>IF(COUNTIF(J$20:J399,J399)=1,1,"-")</f>
        <v>-</v>
      </c>
      <c r="AU399" s="80" t="str">
        <f>IF(COUNTIF(K$20:K399,K399)=1,1,"-")</f>
        <v>-</v>
      </c>
      <c r="AV399" s="80" t="str">
        <f>IF(COUNTIF(I$20:I399,I399)=1,1,"-")</f>
        <v>-</v>
      </c>
      <c r="AW399" s="48" t="s">
        <v>241</v>
      </c>
      <c r="AZ399"/>
      <c r="BA399"/>
      <c r="BB399"/>
      <c r="BC399"/>
      <c r="BD399"/>
    </row>
    <row r="400" spans="1:56" ht="15.75" customHeight="1" x14ac:dyDescent="0.2">
      <c r="A400" s="93" t="s">
        <v>1798</v>
      </c>
      <c r="B400" s="95" t="s">
        <v>451</v>
      </c>
      <c r="C400" s="94" t="s">
        <v>266</v>
      </c>
      <c r="D400" s="94" t="s">
        <v>319</v>
      </c>
      <c r="E400" s="94" t="s">
        <v>104</v>
      </c>
      <c r="F400" s="94" t="s">
        <v>395</v>
      </c>
      <c r="G400" s="96" t="s">
        <v>1259</v>
      </c>
      <c r="H400" s="96" t="s">
        <v>267</v>
      </c>
      <c r="I400" s="96" t="s">
        <v>319</v>
      </c>
      <c r="J400" s="96" t="s">
        <v>104</v>
      </c>
      <c r="K400" s="96" t="s">
        <v>395</v>
      </c>
      <c r="L400" s="65">
        <f>HLOOKUP(L$20,$S$18:$AW400,ROW($S400)-ROW($S$18)+1,FALSE)</f>
        <v>1293</v>
      </c>
      <c r="M400" s="65">
        <f>HLOOKUP(M$20,$S$18:$AW400,ROW($S400)-ROW($S$18)+1,FALSE)</f>
        <v>1297</v>
      </c>
      <c r="N400" s="66">
        <f t="shared" si="10"/>
        <v>3.0935808197989356E-3</v>
      </c>
      <c r="O400" s="31">
        <f>IF(ISERROR(SUMIF($B$21:$B$672,$B400,$M$21:$M$672)/SUMIF($B$21:$B$672,$B400,$L$21:$L$672)-1),"-",SUMIF($B$21:$B$672,$B400,$M$21:$M$672)/SUMIF($B$21:$B$672,$B400,$L$21:$L$672)-1)</f>
        <v>3.0935808197989356E-3</v>
      </c>
      <c r="P400" s="31">
        <f>IF(ISERROR(SUMIF($J$21:$J$672,$J400,$M$21:$M$672)/SUMIF($J$21:$J$672,$J400,$L$21:$L$672)-1),"-",SUMIF($J$21:$J$672,$J400,$M$21:$M$672)/SUMIF($J$21:$J$672,$J400,$L$21:$L$672)-1)</f>
        <v>-3.7457912457912412E-2</v>
      </c>
      <c r="Q400" s="31">
        <f>IF(ISERROR(SUMIF($K$21:$K$672,$K400,$M$21:$M$672)/SUMIF($K$21:$K$672,$K400,$L$21:$L$672)-1),"-",SUMIF($K$21:$K$672,$K400,$M$21:$M$672)/SUMIF($K$21:$K$672,$K400,$L$21:$L$672)-1)</f>
        <v>-1.9312825455785054E-2</v>
      </c>
      <c r="R400" s="31">
        <f>IF(ISERROR(SUMIF($I$21:$I$672,$I400,$M$21:$M$672)/SUMIF($I$21:$I$672,$I400,$L$21:$L$672)-1),"-",SUMIF($I$21:$I$672,$I400,$M$21:$M$672)/SUMIF($I$21:$I$672,$I400,$L$21:$L$672)-1)</f>
        <v>-3.7457912457912412E-2</v>
      </c>
      <c r="S400" s="46">
        <v>1260</v>
      </c>
      <c r="T400" s="46">
        <v>1243</v>
      </c>
      <c r="U400" s="46">
        <v>1228</v>
      </c>
      <c r="V400" s="46">
        <v>1245</v>
      </c>
      <c r="W400" s="46">
        <v>1277</v>
      </c>
      <c r="X400" s="46">
        <v>1293</v>
      </c>
      <c r="Y400" s="46">
        <v>1331</v>
      </c>
      <c r="Z400" s="46">
        <v>1312</v>
      </c>
      <c r="AA400" s="46">
        <v>1286</v>
      </c>
      <c r="AB400" s="46">
        <v>1290</v>
      </c>
      <c r="AC400" s="46">
        <v>1297</v>
      </c>
      <c r="AD400" s="46">
        <v>1283</v>
      </c>
      <c r="AE400" s="46">
        <v>1259</v>
      </c>
      <c r="AF400" s="46">
        <v>1241</v>
      </c>
      <c r="AG400" s="46">
        <v>1260</v>
      </c>
      <c r="AH400" s="46">
        <v>1246</v>
      </c>
      <c r="AI400" s="46">
        <v>1220</v>
      </c>
      <c r="AJ400" s="46">
        <v>1214</v>
      </c>
      <c r="AK400" s="46">
        <v>1217</v>
      </c>
      <c r="AL400" s="46">
        <v>1210</v>
      </c>
      <c r="AM400" s="46">
        <v>1214</v>
      </c>
      <c r="AN400" s="46">
        <v>1221</v>
      </c>
      <c r="AO400" s="46">
        <v>1245</v>
      </c>
      <c r="AP400" s="46">
        <v>1266</v>
      </c>
      <c r="AQ400" s="46">
        <v>1282</v>
      </c>
      <c r="AR400" s="47">
        <v>1289</v>
      </c>
      <c r="AS400" s="80">
        <f>IF(COUNTIF(B$20:B400,B400)=1,1,"-")</f>
        <v>1</v>
      </c>
      <c r="AT400" s="80" t="str">
        <f>IF(COUNTIF(J$20:J400,J400)=1,1,"-")</f>
        <v>-</v>
      </c>
      <c r="AU400" s="80" t="str">
        <f>IF(COUNTIF(K$20:K400,K400)=1,1,"-")</f>
        <v>-</v>
      </c>
      <c r="AV400" s="80" t="str">
        <f>IF(COUNTIF(I$20:I400,I400)=1,1,"-")</f>
        <v>-</v>
      </c>
      <c r="AW400" s="48" t="s">
        <v>241</v>
      </c>
      <c r="AZ400"/>
      <c r="BA400"/>
      <c r="BB400"/>
      <c r="BC400"/>
      <c r="BD400"/>
    </row>
    <row r="401" spans="1:56" ht="15.75" customHeight="1" x14ac:dyDescent="0.2">
      <c r="A401" s="93" t="s">
        <v>1798</v>
      </c>
      <c r="B401" s="95" t="s">
        <v>2170</v>
      </c>
      <c r="C401" s="94" t="s">
        <v>2171</v>
      </c>
      <c r="D401" s="94" t="s">
        <v>65</v>
      </c>
      <c r="E401" s="94" t="s">
        <v>65</v>
      </c>
      <c r="F401" s="94" t="s">
        <v>384</v>
      </c>
      <c r="G401" s="96" t="s">
        <v>1260</v>
      </c>
      <c r="H401" s="96" t="s">
        <v>1088</v>
      </c>
      <c r="I401" s="96" t="s">
        <v>65</v>
      </c>
      <c r="J401" s="96" t="s">
        <v>65</v>
      </c>
      <c r="K401" s="96" t="s">
        <v>384</v>
      </c>
      <c r="L401" s="65">
        <f>HLOOKUP(L$20,$S$18:$AW401,ROW($S401)-ROW($S$18)+1,FALSE)</f>
        <v>4001</v>
      </c>
      <c r="M401" s="65">
        <f>HLOOKUP(M$20,$S$18:$AW401,ROW($S401)-ROW($S$18)+1,FALSE)</f>
        <v>3727</v>
      </c>
      <c r="N401" s="66">
        <f t="shared" si="10"/>
        <v>-6.8482879280179931E-2</v>
      </c>
      <c r="O401" s="31">
        <f>IF(ISERROR(SUMIF($B$21:$B$672,$B401,$M$21:$M$672)/SUMIF($B$21:$B$672,$B401,$L$21:$L$672)-1),"-",SUMIF($B$21:$B$672,$B401,$M$21:$M$672)/SUMIF($B$21:$B$672,$B401,$L$21:$L$672)-1)</f>
        <v>-6.3315611406476568E-2</v>
      </c>
      <c r="P401" s="31">
        <f>IF(ISERROR(SUMIF($J$21:$J$672,$J401,$M$21:$M$672)/SUMIF($J$21:$J$672,$J401,$L$21:$L$672)-1),"-",SUMIF($J$21:$J$672,$J401,$M$21:$M$672)/SUMIF($J$21:$J$672,$J401,$L$21:$L$672)-1)</f>
        <v>-6.557565979025004E-2</v>
      </c>
      <c r="Q401" s="31">
        <f>IF(ISERROR(SUMIF($K$21:$K$672,$K401,$M$21:$M$672)/SUMIF($K$21:$K$672,$K401,$L$21:$L$672)-1),"-",SUMIF($K$21:$K$672,$K401,$M$21:$M$672)/SUMIF($K$21:$K$672,$K401,$L$21:$L$672)-1)</f>
        <v>-2.2365450582957913E-2</v>
      </c>
      <c r="R401" s="31">
        <f>IF(ISERROR(SUMIF($I$21:$I$672,$I401,$M$21:$M$672)/SUMIF($I$21:$I$672,$I401,$L$21:$L$672)-1),"-",SUMIF($I$21:$I$672,$I401,$M$21:$M$672)/SUMIF($I$21:$I$672,$I401,$L$21:$L$672)-1)</f>
        <v>-6.557565979025004E-2</v>
      </c>
      <c r="S401" s="46">
        <v>3703</v>
      </c>
      <c r="T401" s="46">
        <v>3906</v>
      </c>
      <c r="U401" s="46">
        <v>4108</v>
      </c>
      <c r="V401" s="46">
        <v>4117</v>
      </c>
      <c r="W401" s="46">
        <v>4132</v>
      </c>
      <c r="X401" s="46">
        <v>4001</v>
      </c>
      <c r="Y401" s="46">
        <v>3870</v>
      </c>
      <c r="Z401" s="46">
        <v>3776</v>
      </c>
      <c r="AA401" s="46">
        <v>3735</v>
      </c>
      <c r="AB401" s="46">
        <v>3712</v>
      </c>
      <c r="AC401" s="46">
        <v>3727</v>
      </c>
      <c r="AD401" s="46">
        <v>3748</v>
      </c>
      <c r="AE401" s="46">
        <v>3780</v>
      </c>
      <c r="AF401" s="46">
        <v>3837</v>
      </c>
      <c r="AG401" s="46">
        <v>3852</v>
      </c>
      <c r="AH401" s="46">
        <v>3846</v>
      </c>
      <c r="AI401" s="46">
        <v>3803</v>
      </c>
      <c r="AJ401" s="46">
        <v>3742</v>
      </c>
      <c r="AK401" s="46">
        <v>3699</v>
      </c>
      <c r="AL401" s="46">
        <v>3698</v>
      </c>
      <c r="AM401" s="46">
        <v>3718</v>
      </c>
      <c r="AN401" s="46">
        <v>3769</v>
      </c>
      <c r="AO401" s="46">
        <v>3812</v>
      </c>
      <c r="AP401" s="46">
        <v>3872</v>
      </c>
      <c r="AQ401" s="46">
        <v>3930</v>
      </c>
      <c r="AR401" s="47">
        <v>3966</v>
      </c>
      <c r="AS401" s="80" t="str">
        <f>IF(COUNTIF(B$20:B401,B401)=1,1,"-")</f>
        <v>-</v>
      </c>
      <c r="AT401" s="80" t="str">
        <f>IF(COUNTIF(J$20:J401,J401)=1,1,"-")</f>
        <v>-</v>
      </c>
      <c r="AU401" s="80" t="str">
        <f>IF(COUNTIF(K$20:K401,K401)=1,1,"-")</f>
        <v>-</v>
      </c>
      <c r="AV401" s="80" t="str">
        <f>IF(COUNTIF(I$20:I401,I401)=1,1,"-")</f>
        <v>-</v>
      </c>
      <c r="AW401" s="48" t="s">
        <v>241</v>
      </c>
      <c r="AZ401"/>
      <c r="BA401"/>
      <c r="BB401"/>
      <c r="BC401"/>
      <c r="BD401"/>
    </row>
    <row r="402" spans="1:56" ht="15.75" customHeight="1" x14ac:dyDescent="0.2">
      <c r="A402" s="93" t="s">
        <v>1798</v>
      </c>
      <c r="B402" s="95" t="s">
        <v>1871</v>
      </c>
      <c r="C402" s="94" t="s">
        <v>1872</v>
      </c>
      <c r="D402" s="94" t="s">
        <v>168</v>
      </c>
      <c r="E402" s="94" t="s">
        <v>168</v>
      </c>
      <c r="F402" s="94" t="s">
        <v>384</v>
      </c>
      <c r="G402" s="96" t="s">
        <v>1261</v>
      </c>
      <c r="H402" s="96" t="s">
        <v>1262</v>
      </c>
      <c r="I402" s="96" t="s">
        <v>218</v>
      </c>
      <c r="J402" s="96" t="s">
        <v>218</v>
      </c>
      <c r="K402" s="96" t="s">
        <v>384</v>
      </c>
      <c r="L402" s="65">
        <f>HLOOKUP(L$20,$S$18:$AW402,ROW($S402)-ROW($S$18)+1,FALSE)</f>
        <v>1290</v>
      </c>
      <c r="M402" s="65">
        <f>HLOOKUP(M$20,$S$18:$AW402,ROW($S402)-ROW($S$18)+1,FALSE)</f>
        <v>1189</v>
      </c>
      <c r="N402" s="66">
        <f t="shared" si="10"/>
        <v>-7.8294573643410859E-2</v>
      </c>
      <c r="O402" s="31">
        <f>IF(ISERROR(SUMIF($B$21:$B$672,$B402,$M$21:$M$672)/SUMIF($B$21:$B$672,$B402,$L$21:$L$672)-1),"-",SUMIF($B$21:$B$672,$B402,$M$21:$M$672)/SUMIF($B$21:$B$672,$B402,$L$21:$L$672)-1)</f>
        <v>-7.4764440802949639E-2</v>
      </c>
      <c r="P402" s="31">
        <f>IF(ISERROR(SUMIF($J$21:$J$672,$J402,$M$21:$M$672)/SUMIF($J$21:$J$672,$J402,$L$21:$L$672)-1),"-",SUMIF($J$21:$J$672,$J402,$M$21:$M$672)/SUMIF($J$21:$J$672,$J402,$L$21:$L$672)-1)</f>
        <v>-7.8294573643410859E-2</v>
      </c>
      <c r="Q402" s="31">
        <f>IF(ISERROR(SUMIF($K$21:$K$672,$K402,$M$21:$M$672)/SUMIF($K$21:$K$672,$K402,$L$21:$L$672)-1),"-",SUMIF($K$21:$K$672,$K402,$M$21:$M$672)/SUMIF($K$21:$K$672,$K402,$L$21:$L$672)-1)</f>
        <v>-2.2365450582957913E-2</v>
      </c>
      <c r="R402" s="31">
        <f>IF(ISERROR(SUMIF($I$21:$I$672,$I402,$M$21:$M$672)/SUMIF($I$21:$I$672,$I402,$L$21:$L$672)-1),"-",SUMIF($I$21:$I$672,$I402,$M$21:$M$672)/SUMIF($I$21:$I$672,$I402,$L$21:$L$672)-1)</f>
        <v>-7.8294573643410859E-2</v>
      </c>
      <c r="S402" s="46">
        <v>1128</v>
      </c>
      <c r="T402" s="46">
        <v>1161</v>
      </c>
      <c r="U402" s="46">
        <v>1173</v>
      </c>
      <c r="V402" s="46">
        <v>1238</v>
      </c>
      <c r="W402" s="46">
        <v>1270</v>
      </c>
      <c r="X402" s="46">
        <v>1290</v>
      </c>
      <c r="Y402" s="46">
        <v>1300</v>
      </c>
      <c r="Z402" s="46">
        <v>1284</v>
      </c>
      <c r="AA402" s="46">
        <v>1254</v>
      </c>
      <c r="AB402" s="46">
        <v>1209</v>
      </c>
      <c r="AC402" s="46">
        <v>1189</v>
      </c>
      <c r="AD402" s="46">
        <v>1174</v>
      </c>
      <c r="AE402" s="46">
        <v>1147</v>
      </c>
      <c r="AF402" s="46">
        <v>1115</v>
      </c>
      <c r="AG402" s="46">
        <v>1102</v>
      </c>
      <c r="AH402" s="46">
        <v>1073</v>
      </c>
      <c r="AI402" s="46">
        <v>1046</v>
      </c>
      <c r="AJ402" s="46">
        <v>1036</v>
      </c>
      <c r="AK402" s="46">
        <v>1028</v>
      </c>
      <c r="AL402" s="46">
        <v>1022</v>
      </c>
      <c r="AM402" s="46">
        <v>1012</v>
      </c>
      <c r="AN402" s="46">
        <v>1022</v>
      </c>
      <c r="AO402" s="46">
        <v>1029</v>
      </c>
      <c r="AP402" s="46">
        <v>1042</v>
      </c>
      <c r="AQ402" s="46">
        <v>1039</v>
      </c>
      <c r="AR402" s="47">
        <v>1054</v>
      </c>
      <c r="AS402" s="80" t="str">
        <f>IF(COUNTIF(B$20:B402,B402)=1,1,"-")</f>
        <v>-</v>
      </c>
      <c r="AT402" s="80">
        <f>IF(COUNTIF(J$20:J402,J402)=1,1,"-")</f>
        <v>1</v>
      </c>
      <c r="AU402" s="80" t="str">
        <f>IF(COUNTIF(K$20:K402,K402)=1,1,"-")</f>
        <v>-</v>
      </c>
      <c r="AV402" s="80">
        <f>IF(COUNTIF(I$20:I402,I402)=1,1,"-")</f>
        <v>1</v>
      </c>
      <c r="AW402" s="48" t="s">
        <v>241</v>
      </c>
      <c r="AZ402"/>
      <c r="BA402"/>
      <c r="BB402"/>
      <c r="BC402"/>
      <c r="BD402"/>
    </row>
    <row r="403" spans="1:56" ht="15.75" customHeight="1" x14ac:dyDescent="0.2">
      <c r="A403" s="93" t="s">
        <v>1798</v>
      </c>
      <c r="B403" s="95" t="s">
        <v>2025</v>
      </c>
      <c r="C403" s="94" t="s">
        <v>2026</v>
      </c>
      <c r="D403" s="94" t="s">
        <v>39</v>
      </c>
      <c r="E403" s="94" t="s">
        <v>39</v>
      </c>
      <c r="F403" s="94" t="s">
        <v>384</v>
      </c>
      <c r="G403" s="96" t="s">
        <v>1263</v>
      </c>
      <c r="H403" s="96" t="s">
        <v>1264</v>
      </c>
      <c r="I403" s="96" t="s">
        <v>39</v>
      </c>
      <c r="J403" s="96" t="s">
        <v>39</v>
      </c>
      <c r="K403" s="96" t="s">
        <v>384</v>
      </c>
      <c r="L403" s="65">
        <f>HLOOKUP(L$20,$S$18:$AW403,ROW($S403)-ROW($S$18)+1,FALSE)</f>
        <v>1094</v>
      </c>
      <c r="M403" s="65">
        <f>HLOOKUP(M$20,$S$18:$AW403,ROW($S403)-ROW($S$18)+1,FALSE)</f>
        <v>1001</v>
      </c>
      <c r="N403" s="66">
        <f t="shared" si="10"/>
        <v>-8.5009140767824509E-2</v>
      </c>
      <c r="O403" s="31">
        <f>IF(ISERROR(SUMIF($B$21:$B$672,$B403,$M$21:$M$672)/SUMIF($B$21:$B$672,$B403,$L$21:$L$672)-1),"-",SUMIF($B$21:$B$672,$B403,$M$21:$M$672)/SUMIF($B$21:$B$672,$B403,$L$21:$L$672)-1)</f>
        <v>-8.0228514654744121E-2</v>
      </c>
      <c r="P403" s="31">
        <f>IF(ISERROR(SUMIF($J$21:$J$672,$J403,$M$21:$M$672)/SUMIF($J$21:$J$672,$J403,$L$21:$L$672)-1),"-",SUMIF($J$21:$J$672,$J403,$M$21:$M$672)/SUMIF($J$21:$J$672,$J403,$L$21:$L$672)-1)</f>
        <v>1.3258691809074907E-3</v>
      </c>
      <c r="Q403" s="31">
        <f>IF(ISERROR(SUMIF($K$21:$K$672,$K403,$M$21:$M$672)/SUMIF($K$21:$K$672,$K403,$L$21:$L$672)-1),"-",SUMIF($K$21:$K$672,$K403,$M$21:$M$672)/SUMIF($K$21:$K$672,$K403,$L$21:$L$672)-1)</f>
        <v>-2.2365450582957913E-2</v>
      </c>
      <c r="R403" s="31">
        <f>IF(ISERROR(SUMIF($I$21:$I$672,$I403,$M$21:$M$672)/SUMIF($I$21:$I$672,$I403,$L$21:$L$672)-1),"-",SUMIF($I$21:$I$672,$I403,$M$21:$M$672)/SUMIF($I$21:$I$672,$I403,$L$21:$L$672)-1)</f>
        <v>9.9792929670883268E-5</v>
      </c>
      <c r="S403" s="46">
        <v>839</v>
      </c>
      <c r="T403" s="46">
        <v>921</v>
      </c>
      <c r="U403" s="46">
        <v>1022</v>
      </c>
      <c r="V403" s="46">
        <v>1043</v>
      </c>
      <c r="W403" s="46">
        <v>1088</v>
      </c>
      <c r="X403" s="46">
        <v>1094</v>
      </c>
      <c r="Y403" s="46">
        <v>1072</v>
      </c>
      <c r="Z403" s="46">
        <v>1025</v>
      </c>
      <c r="AA403" s="46">
        <v>1010</v>
      </c>
      <c r="AB403" s="46">
        <v>999</v>
      </c>
      <c r="AC403" s="46">
        <v>1001</v>
      </c>
      <c r="AD403" s="46">
        <v>1009</v>
      </c>
      <c r="AE403" s="46">
        <v>1020</v>
      </c>
      <c r="AF403" s="46">
        <v>1032</v>
      </c>
      <c r="AG403" s="46">
        <v>1047</v>
      </c>
      <c r="AH403" s="46">
        <v>1055</v>
      </c>
      <c r="AI403" s="46">
        <v>1057</v>
      </c>
      <c r="AJ403" s="46">
        <v>1051</v>
      </c>
      <c r="AK403" s="46">
        <v>1049</v>
      </c>
      <c r="AL403" s="46">
        <v>1049</v>
      </c>
      <c r="AM403" s="46">
        <v>1053</v>
      </c>
      <c r="AN403" s="46">
        <v>1061</v>
      </c>
      <c r="AO403" s="46">
        <v>1075</v>
      </c>
      <c r="AP403" s="46">
        <v>1089</v>
      </c>
      <c r="AQ403" s="46">
        <v>1100</v>
      </c>
      <c r="AR403" s="47">
        <v>1113</v>
      </c>
      <c r="AS403" s="80" t="str">
        <f>IF(COUNTIF(B$20:B403,B403)=1,1,"-")</f>
        <v>-</v>
      </c>
      <c r="AT403" s="80" t="str">
        <f>IF(COUNTIF(J$20:J403,J403)=1,1,"-")</f>
        <v>-</v>
      </c>
      <c r="AU403" s="80" t="str">
        <f>IF(COUNTIF(K$20:K403,K403)=1,1,"-")</f>
        <v>-</v>
      </c>
      <c r="AV403" s="80" t="str">
        <f>IF(COUNTIF(I$20:I403,I403)=1,1,"-")</f>
        <v>-</v>
      </c>
      <c r="AW403" s="48" t="s">
        <v>241</v>
      </c>
      <c r="AZ403"/>
      <c r="BA403"/>
      <c r="BB403"/>
      <c r="BC403"/>
      <c r="BD403"/>
    </row>
    <row r="404" spans="1:56" ht="15.75" customHeight="1" x14ac:dyDescent="0.2">
      <c r="A404" s="93" t="s">
        <v>1798</v>
      </c>
      <c r="B404" s="95" t="s">
        <v>439</v>
      </c>
      <c r="C404" s="94" t="s">
        <v>107</v>
      </c>
      <c r="D404" s="94" t="s">
        <v>23</v>
      </c>
      <c r="E404" s="94" t="s">
        <v>23</v>
      </c>
      <c r="F404" s="94" t="s">
        <v>391</v>
      </c>
      <c r="G404" s="96" t="s">
        <v>1265</v>
      </c>
      <c r="H404" s="96" t="s">
        <v>1266</v>
      </c>
      <c r="I404" s="96" t="s">
        <v>23</v>
      </c>
      <c r="J404" s="96" t="s">
        <v>23</v>
      </c>
      <c r="K404" s="96" t="s">
        <v>391</v>
      </c>
      <c r="L404" s="65">
        <f>HLOOKUP(L$20,$S$18:$AW404,ROW($S404)-ROW($S$18)+1,FALSE)</f>
        <v>4166</v>
      </c>
      <c r="M404" s="65">
        <f>HLOOKUP(M$20,$S$18:$AW404,ROW($S404)-ROW($S$18)+1,FALSE)</f>
        <v>4248</v>
      </c>
      <c r="N404" s="66">
        <f t="shared" si="10"/>
        <v>1.9683149303888703E-2</v>
      </c>
      <c r="O404" s="31">
        <f>IF(ISERROR(SUMIF($B$21:$B$672,$B404,$M$21:$M$672)/SUMIF($B$21:$B$672,$B404,$L$21:$L$672)-1),"-",SUMIF($B$21:$B$672,$B404,$M$21:$M$672)/SUMIF($B$21:$B$672,$B404,$L$21:$L$672)-1)</f>
        <v>2.4355591637913454E-2</v>
      </c>
      <c r="P404" s="31">
        <f>IF(ISERROR(SUMIF($J$21:$J$672,$J404,$M$21:$M$672)/SUMIF($J$21:$J$672,$J404,$L$21:$L$672)-1),"-",SUMIF($J$21:$J$672,$J404,$M$21:$M$672)/SUMIF($J$21:$J$672,$J404,$L$21:$L$672)-1)</f>
        <v>1.7005501076297502E-2</v>
      </c>
      <c r="Q404" s="31">
        <f>IF(ISERROR(SUMIF($K$21:$K$672,$K404,$M$21:$M$672)/SUMIF($K$21:$K$672,$K404,$L$21:$L$672)-1),"-",SUMIF($K$21:$K$672,$K404,$M$21:$M$672)/SUMIF($K$21:$K$672,$K404,$L$21:$L$672)-1)</f>
        <v>-3.0916047319583084E-2</v>
      </c>
      <c r="R404" s="31">
        <f>IF(ISERROR(SUMIF($I$21:$I$672,$I404,$M$21:$M$672)/SUMIF($I$21:$I$672,$I404,$L$21:$L$672)-1),"-",SUMIF($I$21:$I$672,$I404,$M$21:$M$672)/SUMIF($I$21:$I$672,$I404,$L$21:$L$672)-1)</f>
        <v>1.7005501076297502E-2</v>
      </c>
      <c r="S404" s="46">
        <v>4407</v>
      </c>
      <c r="T404" s="46">
        <v>4021</v>
      </c>
      <c r="U404" s="46">
        <v>4099</v>
      </c>
      <c r="V404" s="46">
        <v>4234</v>
      </c>
      <c r="W404" s="46">
        <v>4173</v>
      </c>
      <c r="X404" s="46">
        <v>4166</v>
      </c>
      <c r="Y404" s="46">
        <v>4070</v>
      </c>
      <c r="Z404" s="46">
        <v>4071</v>
      </c>
      <c r="AA404" s="46">
        <v>4152</v>
      </c>
      <c r="AB404" s="46">
        <v>4198</v>
      </c>
      <c r="AC404" s="46">
        <v>4248</v>
      </c>
      <c r="AD404" s="46">
        <v>4301</v>
      </c>
      <c r="AE404" s="46">
        <v>4361</v>
      </c>
      <c r="AF404" s="46">
        <v>4413</v>
      </c>
      <c r="AG404" s="46">
        <v>4445</v>
      </c>
      <c r="AH404" s="46">
        <v>4494</v>
      </c>
      <c r="AI404" s="46">
        <v>4546</v>
      </c>
      <c r="AJ404" s="46">
        <v>4560</v>
      </c>
      <c r="AK404" s="46">
        <v>4582</v>
      </c>
      <c r="AL404" s="46">
        <v>4621</v>
      </c>
      <c r="AM404" s="46">
        <v>4666</v>
      </c>
      <c r="AN404" s="46">
        <v>4733</v>
      </c>
      <c r="AO404" s="46">
        <v>4822</v>
      </c>
      <c r="AP404" s="46">
        <v>4925</v>
      </c>
      <c r="AQ404" s="46">
        <v>5026</v>
      </c>
      <c r="AR404" s="47">
        <v>5122</v>
      </c>
      <c r="AS404" s="80">
        <f>IF(COUNTIF(B$20:B404,B404)=1,1,"-")</f>
        <v>1</v>
      </c>
      <c r="AT404" s="80" t="str">
        <f>IF(COUNTIF(J$20:J404,J404)=1,1,"-")</f>
        <v>-</v>
      </c>
      <c r="AU404" s="80" t="str">
        <f>IF(COUNTIF(K$20:K404,K404)=1,1,"-")</f>
        <v>-</v>
      </c>
      <c r="AV404" s="80" t="str">
        <f>IF(COUNTIF(I$20:I404,I404)=1,1,"-")</f>
        <v>-</v>
      </c>
      <c r="AW404" s="48" t="s">
        <v>241</v>
      </c>
      <c r="AZ404"/>
      <c r="BA404"/>
      <c r="BB404"/>
      <c r="BC404"/>
      <c r="BD404"/>
    </row>
    <row r="405" spans="1:56" ht="15.75" customHeight="1" x14ac:dyDescent="0.2">
      <c r="A405" s="93" t="s">
        <v>1798</v>
      </c>
      <c r="B405" s="95" t="s">
        <v>1843</v>
      </c>
      <c r="C405" s="94" t="s">
        <v>1844</v>
      </c>
      <c r="D405" s="94" t="s">
        <v>86</v>
      </c>
      <c r="E405" s="94" t="s">
        <v>86</v>
      </c>
      <c r="F405" s="94" t="s">
        <v>395</v>
      </c>
      <c r="G405" s="96" t="s">
        <v>1267</v>
      </c>
      <c r="H405" s="96" t="s">
        <v>1268</v>
      </c>
      <c r="I405" s="96" t="s">
        <v>86</v>
      </c>
      <c r="J405" s="96" t="s">
        <v>86</v>
      </c>
      <c r="K405" s="96" t="s">
        <v>395</v>
      </c>
      <c r="L405" s="65">
        <f>HLOOKUP(L$20,$S$18:$AW405,ROW($S405)-ROW($S$18)+1,FALSE)</f>
        <v>591</v>
      </c>
      <c r="M405" s="65">
        <f>HLOOKUP(M$20,$S$18:$AW405,ROW($S405)-ROW($S$18)+1,FALSE)</f>
        <v>544</v>
      </c>
      <c r="N405" s="66">
        <f t="shared" ref="N405:N468" si="11">IF(ISERROR(M405/L405-1),"-",M405/L405-1)</f>
        <v>-7.9526226734348615E-2</v>
      </c>
      <c r="O405" s="31">
        <f>IF(ISERROR(SUMIF($B$21:$B$672,$B405,$M$21:$M$672)/SUMIF($B$21:$B$672,$B405,$L$21:$L$672)-1),"-",SUMIF($B$21:$B$672,$B405,$M$21:$M$672)/SUMIF($B$21:$B$672,$B405,$L$21:$L$672)-1)</f>
        <v>4.2777117637073481E-2</v>
      </c>
      <c r="P405" s="31">
        <f>IF(ISERROR(SUMIF($J$21:$J$672,$J405,$M$21:$M$672)/SUMIF($J$21:$J$672,$J405,$L$21:$L$672)-1),"-",SUMIF($J$21:$J$672,$J405,$M$21:$M$672)/SUMIF($J$21:$J$672,$J405,$L$21:$L$672)-1)</f>
        <v>9.1339071101806724E-2</v>
      </c>
      <c r="Q405" s="31">
        <f>IF(ISERROR(SUMIF($K$21:$K$672,$K405,$M$21:$M$672)/SUMIF($K$21:$K$672,$K405,$L$21:$L$672)-1),"-",SUMIF($K$21:$K$672,$K405,$M$21:$M$672)/SUMIF($K$21:$K$672,$K405,$L$21:$L$672)-1)</f>
        <v>-1.9312825455785054E-2</v>
      </c>
      <c r="R405" s="31">
        <f>IF(ISERROR(SUMIF($I$21:$I$672,$I405,$M$21:$M$672)/SUMIF($I$21:$I$672,$I405,$L$21:$L$672)-1),"-",SUMIF($I$21:$I$672,$I405,$M$21:$M$672)/SUMIF($I$21:$I$672,$I405,$L$21:$L$672)-1)</f>
        <v>9.2878722485973286E-2</v>
      </c>
      <c r="S405" s="46">
        <v>669</v>
      </c>
      <c r="T405" s="46">
        <v>610</v>
      </c>
      <c r="U405" s="46">
        <v>606</v>
      </c>
      <c r="V405" s="46">
        <v>632</v>
      </c>
      <c r="W405" s="46">
        <v>617</v>
      </c>
      <c r="X405" s="46">
        <v>591</v>
      </c>
      <c r="Y405" s="46">
        <v>557</v>
      </c>
      <c r="Z405" s="46">
        <v>507</v>
      </c>
      <c r="AA405" s="46">
        <v>493</v>
      </c>
      <c r="AB405" s="46">
        <v>518</v>
      </c>
      <c r="AC405" s="46">
        <v>544</v>
      </c>
      <c r="AD405" s="46">
        <v>561</v>
      </c>
      <c r="AE405" s="46">
        <v>558</v>
      </c>
      <c r="AF405" s="46">
        <v>565</v>
      </c>
      <c r="AG405" s="46">
        <v>567</v>
      </c>
      <c r="AH405" s="46">
        <v>583</v>
      </c>
      <c r="AI405" s="46">
        <v>587</v>
      </c>
      <c r="AJ405" s="46">
        <v>588</v>
      </c>
      <c r="AK405" s="46">
        <v>580</v>
      </c>
      <c r="AL405" s="46">
        <v>573</v>
      </c>
      <c r="AM405" s="46">
        <v>585</v>
      </c>
      <c r="AN405" s="46">
        <v>595</v>
      </c>
      <c r="AO405" s="46">
        <v>602</v>
      </c>
      <c r="AP405" s="46">
        <v>606</v>
      </c>
      <c r="AQ405" s="46">
        <v>608</v>
      </c>
      <c r="AR405" s="47">
        <v>623</v>
      </c>
      <c r="AS405" s="80" t="str">
        <f>IF(COUNTIF(B$20:B405,B405)=1,1,"-")</f>
        <v>-</v>
      </c>
      <c r="AT405" s="80" t="str">
        <f>IF(COUNTIF(J$20:J405,J405)=1,1,"-")</f>
        <v>-</v>
      </c>
      <c r="AU405" s="80" t="str">
        <f>IF(COUNTIF(K$20:K405,K405)=1,1,"-")</f>
        <v>-</v>
      </c>
      <c r="AV405" s="80" t="str">
        <f>IF(COUNTIF(I$20:I405,I405)=1,1,"-")</f>
        <v>-</v>
      </c>
      <c r="AW405" s="48" t="s">
        <v>241</v>
      </c>
      <c r="AZ405"/>
      <c r="BA405"/>
      <c r="BB405"/>
      <c r="BC405"/>
      <c r="BD405"/>
    </row>
    <row r="406" spans="1:56" ht="15.75" customHeight="1" x14ac:dyDescent="0.2">
      <c r="A406" s="93" t="s">
        <v>1798</v>
      </c>
      <c r="B406" s="95" t="s">
        <v>2230</v>
      </c>
      <c r="C406" s="94" t="s">
        <v>2231</v>
      </c>
      <c r="D406" s="94" t="s">
        <v>1</v>
      </c>
      <c r="E406" s="94" t="s">
        <v>1</v>
      </c>
      <c r="F406" s="94" t="s">
        <v>392</v>
      </c>
      <c r="G406" s="96" t="s">
        <v>1269</v>
      </c>
      <c r="H406" s="96" t="s">
        <v>1270</v>
      </c>
      <c r="I406" s="96" t="s">
        <v>1</v>
      </c>
      <c r="J406" s="96" t="s">
        <v>1</v>
      </c>
      <c r="K406" s="96" t="s">
        <v>392</v>
      </c>
      <c r="L406" s="65">
        <f>HLOOKUP(L$20,$S$18:$AW406,ROW($S406)-ROW($S$18)+1,FALSE)</f>
        <v>272</v>
      </c>
      <c r="M406" s="65">
        <f>HLOOKUP(M$20,$S$18:$AW406,ROW($S406)-ROW($S$18)+1,FALSE)</f>
        <v>230</v>
      </c>
      <c r="N406" s="66">
        <f t="shared" si="11"/>
        <v>-0.15441176470588236</v>
      </c>
      <c r="O406" s="31">
        <f>IF(ISERROR(SUMIF($B$21:$B$672,$B406,$M$21:$M$672)/SUMIF($B$21:$B$672,$B406,$L$21:$L$672)-1),"-",SUMIF($B$21:$B$672,$B406,$M$21:$M$672)/SUMIF($B$21:$B$672,$B406,$L$21:$L$672)-1)</f>
        <v>-0.15441176470588236</v>
      </c>
      <c r="P406" s="31">
        <f>IF(ISERROR(SUMIF($J$21:$J$672,$J406,$M$21:$M$672)/SUMIF($J$21:$J$672,$J406,$L$21:$L$672)-1),"-",SUMIF($J$21:$J$672,$J406,$M$21:$M$672)/SUMIF($J$21:$J$672,$J406,$L$21:$L$672)-1)</f>
        <v>1.7959436445270205E-2</v>
      </c>
      <c r="Q406" s="31">
        <f>IF(ISERROR(SUMIF($K$21:$K$672,$K406,$M$21:$M$672)/SUMIF($K$21:$K$672,$K406,$L$21:$L$672)-1),"-",SUMIF($K$21:$K$672,$K406,$M$21:$M$672)/SUMIF($K$21:$K$672,$K406,$L$21:$L$672)-1)</f>
        <v>-7.1599657827202789E-2</v>
      </c>
      <c r="R406" s="31">
        <f>IF(ISERROR(SUMIF($I$21:$I$672,$I406,$M$21:$M$672)/SUMIF($I$21:$I$672,$I406,$L$21:$L$672)-1),"-",SUMIF($I$21:$I$672,$I406,$M$21:$M$672)/SUMIF($I$21:$I$672,$I406,$L$21:$L$672)-1)</f>
        <v>1.7959436445270205E-2</v>
      </c>
      <c r="S406" s="46">
        <v>200</v>
      </c>
      <c r="T406" s="46">
        <v>215</v>
      </c>
      <c r="U406" s="46">
        <v>225</v>
      </c>
      <c r="V406" s="46">
        <v>232</v>
      </c>
      <c r="W406" s="46">
        <v>253</v>
      </c>
      <c r="X406" s="46">
        <v>272</v>
      </c>
      <c r="Y406" s="46">
        <v>257</v>
      </c>
      <c r="Z406" s="46">
        <v>249</v>
      </c>
      <c r="AA406" s="46">
        <v>252</v>
      </c>
      <c r="AB406" s="46">
        <v>244</v>
      </c>
      <c r="AC406" s="46">
        <v>230</v>
      </c>
      <c r="AD406" s="46">
        <v>219</v>
      </c>
      <c r="AE406" s="46">
        <v>211</v>
      </c>
      <c r="AF406" s="46">
        <v>203</v>
      </c>
      <c r="AG406" s="46">
        <v>197</v>
      </c>
      <c r="AH406" s="46">
        <v>195</v>
      </c>
      <c r="AI406" s="46">
        <v>187</v>
      </c>
      <c r="AJ406" s="46">
        <v>183</v>
      </c>
      <c r="AK406" s="46">
        <v>178</v>
      </c>
      <c r="AL406" s="46">
        <v>178</v>
      </c>
      <c r="AM406" s="46">
        <v>177</v>
      </c>
      <c r="AN406" s="46">
        <v>178</v>
      </c>
      <c r="AO406" s="46">
        <v>177</v>
      </c>
      <c r="AP406" s="46">
        <v>181</v>
      </c>
      <c r="AQ406" s="46">
        <v>182</v>
      </c>
      <c r="AR406" s="47">
        <v>182</v>
      </c>
      <c r="AS406" s="80">
        <f>IF(COUNTIF(B$20:B406,B406)=1,1,"-")</f>
        <v>1</v>
      </c>
      <c r="AT406" s="80" t="str">
        <f>IF(COUNTIF(J$20:J406,J406)=1,1,"-")</f>
        <v>-</v>
      </c>
      <c r="AU406" s="80" t="str">
        <f>IF(COUNTIF(K$20:K406,K406)=1,1,"-")</f>
        <v>-</v>
      </c>
      <c r="AV406" s="80" t="str">
        <f>IF(COUNTIF(I$20:I406,I406)=1,1,"-")</f>
        <v>-</v>
      </c>
      <c r="AW406" s="48" t="s">
        <v>241</v>
      </c>
      <c r="AZ406"/>
      <c r="BA406"/>
      <c r="BB406"/>
      <c r="BC406"/>
      <c r="BD406"/>
    </row>
    <row r="407" spans="1:56" ht="15.75" customHeight="1" x14ac:dyDescent="0.2">
      <c r="A407" s="93" t="s">
        <v>1798</v>
      </c>
      <c r="B407" s="95" t="s">
        <v>2080</v>
      </c>
      <c r="C407" s="94" t="s">
        <v>2081</v>
      </c>
      <c r="D407" s="94" t="s">
        <v>39</v>
      </c>
      <c r="E407" s="94" t="s">
        <v>39</v>
      </c>
      <c r="F407" s="94" t="s">
        <v>384</v>
      </c>
      <c r="G407" s="96" t="s">
        <v>1271</v>
      </c>
      <c r="H407" s="96" t="s">
        <v>1272</v>
      </c>
      <c r="I407" s="96" t="s">
        <v>39</v>
      </c>
      <c r="J407" s="96" t="s">
        <v>39</v>
      </c>
      <c r="K407" s="96" t="s">
        <v>384</v>
      </c>
      <c r="L407" s="65">
        <f>HLOOKUP(L$20,$S$18:$AW407,ROW($S407)-ROW($S$18)+1,FALSE)</f>
        <v>5241</v>
      </c>
      <c r="M407" s="65">
        <f>HLOOKUP(M$20,$S$18:$AW407,ROW($S407)-ROW($S$18)+1,FALSE)</f>
        <v>5848</v>
      </c>
      <c r="N407" s="66">
        <f t="shared" si="11"/>
        <v>0.11581759206258346</v>
      </c>
      <c r="O407" s="31">
        <f>IF(ISERROR(SUMIF($B$21:$B$672,$B407,$M$21:$M$672)/SUMIF($B$21:$B$672,$B407,$L$21:$L$672)-1),"-",SUMIF($B$21:$B$672,$B407,$M$21:$M$672)/SUMIF($B$21:$B$672,$B407,$L$21:$L$672)-1)</f>
        <v>1.4836232639711788E-2</v>
      </c>
      <c r="P407" s="31">
        <f>IF(ISERROR(SUMIF($J$21:$J$672,$J407,$M$21:$M$672)/SUMIF($J$21:$J$672,$J407,$L$21:$L$672)-1),"-",SUMIF($J$21:$J$672,$J407,$M$21:$M$672)/SUMIF($J$21:$J$672,$J407,$L$21:$L$672)-1)</f>
        <v>1.3258691809074907E-3</v>
      </c>
      <c r="Q407" s="31">
        <f>IF(ISERROR(SUMIF($K$21:$K$672,$K407,$M$21:$M$672)/SUMIF($K$21:$K$672,$K407,$L$21:$L$672)-1),"-",SUMIF($K$21:$K$672,$K407,$M$21:$M$672)/SUMIF($K$21:$K$672,$K407,$L$21:$L$672)-1)</f>
        <v>-2.2365450582957913E-2</v>
      </c>
      <c r="R407" s="31">
        <f>IF(ISERROR(SUMIF($I$21:$I$672,$I407,$M$21:$M$672)/SUMIF($I$21:$I$672,$I407,$L$21:$L$672)-1),"-",SUMIF($I$21:$I$672,$I407,$M$21:$M$672)/SUMIF($I$21:$I$672,$I407,$L$21:$L$672)-1)</f>
        <v>9.9792929670883268E-5</v>
      </c>
      <c r="S407" s="46">
        <v>4513</v>
      </c>
      <c r="T407" s="46">
        <v>4534</v>
      </c>
      <c r="U407" s="46">
        <v>4665</v>
      </c>
      <c r="V407" s="46">
        <v>4818</v>
      </c>
      <c r="W407" s="46">
        <v>4990</v>
      </c>
      <c r="X407" s="46">
        <v>5241</v>
      </c>
      <c r="Y407" s="46">
        <v>5490</v>
      </c>
      <c r="Z407" s="46">
        <v>5707</v>
      </c>
      <c r="AA407" s="46">
        <v>5823</v>
      </c>
      <c r="AB407" s="46">
        <v>5835</v>
      </c>
      <c r="AC407" s="46">
        <v>5848</v>
      </c>
      <c r="AD407" s="46">
        <v>5887</v>
      </c>
      <c r="AE407" s="46">
        <v>5979</v>
      </c>
      <c r="AF407" s="46">
        <v>6059</v>
      </c>
      <c r="AG407" s="46">
        <v>6105</v>
      </c>
      <c r="AH407" s="46">
        <v>6112</v>
      </c>
      <c r="AI407" s="46">
        <v>6114</v>
      </c>
      <c r="AJ407" s="46">
        <v>6118</v>
      </c>
      <c r="AK407" s="46">
        <v>6089</v>
      </c>
      <c r="AL407" s="46">
        <v>6116</v>
      </c>
      <c r="AM407" s="46">
        <v>6150</v>
      </c>
      <c r="AN407" s="46">
        <v>6220</v>
      </c>
      <c r="AO407" s="46">
        <v>6307</v>
      </c>
      <c r="AP407" s="46">
        <v>6400</v>
      </c>
      <c r="AQ407" s="46">
        <v>6484</v>
      </c>
      <c r="AR407" s="47">
        <v>6554</v>
      </c>
      <c r="AS407" s="80" t="str">
        <f>IF(COUNTIF(B$20:B407,B407)=1,1,"-")</f>
        <v>-</v>
      </c>
      <c r="AT407" s="80" t="str">
        <f>IF(COUNTIF(J$20:J407,J407)=1,1,"-")</f>
        <v>-</v>
      </c>
      <c r="AU407" s="80" t="str">
        <f>IF(COUNTIF(K$20:K407,K407)=1,1,"-")</f>
        <v>-</v>
      </c>
      <c r="AV407" s="80" t="str">
        <f>IF(COUNTIF(I$20:I407,I407)=1,1,"-")</f>
        <v>-</v>
      </c>
      <c r="AW407" s="48" t="s">
        <v>241</v>
      </c>
      <c r="AZ407"/>
      <c r="BA407"/>
      <c r="BB407"/>
      <c r="BC407"/>
      <c r="BD407"/>
    </row>
    <row r="408" spans="1:56" ht="15.75" customHeight="1" x14ac:dyDescent="0.2">
      <c r="A408" s="93" t="s">
        <v>1798</v>
      </c>
      <c r="B408" s="95" t="s">
        <v>1835</v>
      </c>
      <c r="C408" s="94" t="s">
        <v>1836</v>
      </c>
      <c r="D408" s="94" t="s">
        <v>284</v>
      </c>
      <c r="E408" s="94" t="s">
        <v>79</v>
      </c>
      <c r="F408" s="94" t="s">
        <v>388</v>
      </c>
      <c r="G408" s="96" t="s">
        <v>1273</v>
      </c>
      <c r="H408" s="96" t="s">
        <v>1274</v>
      </c>
      <c r="I408" s="96" t="s">
        <v>284</v>
      </c>
      <c r="J408" s="96" t="s">
        <v>79</v>
      </c>
      <c r="K408" s="96" t="s">
        <v>388</v>
      </c>
      <c r="L408" s="65">
        <f>HLOOKUP(L$20,$S$18:$AW408,ROW($S408)-ROW($S$18)+1,FALSE)</f>
        <v>2244</v>
      </c>
      <c r="M408" s="65">
        <f>HLOOKUP(M$20,$S$18:$AW408,ROW($S408)-ROW($S$18)+1,FALSE)</f>
        <v>1946</v>
      </c>
      <c r="N408" s="66">
        <f t="shared" si="11"/>
        <v>-0.13279857397504458</v>
      </c>
      <c r="O408" s="31">
        <f>IF(ISERROR(SUMIF($B$21:$B$672,$B408,$M$21:$M$672)/SUMIF($B$21:$B$672,$B408,$L$21:$L$672)-1),"-",SUMIF($B$21:$B$672,$B408,$M$21:$M$672)/SUMIF($B$21:$B$672,$B408,$L$21:$L$672)-1)</f>
        <v>-9.4627753993943853E-2</v>
      </c>
      <c r="P408" s="31">
        <f>IF(ISERROR(SUMIF($J$21:$J$672,$J408,$M$21:$M$672)/SUMIF($J$21:$J$672,$J408,$L$21:$L$672)-1),"-",SUMIF($J$21:$J$672,$J408,$M$21:$M$672)/SUMIF($J$21:$J$672,$J408,$L$21:$L$672)-1)</f>
        <v>-7.3184279961116538E-2</v>
      </c>
      <c r="Q408" s="31">
        <f>IF(ISERROR(SUMIF($K$21:$K$672,$K408,$M$21:$M$672)/SUMIF($K$21:$K$672,$K408,$L$21:$L$672)-1),"-",SUMIF($K$21:$K$672,$K408,$M$21:$M$672)/SUMIF($K$21:$K$672,$K408,$L$21:$L$672)-1)</f>
        <v>-5.3599033502643612E-2</v>
      </c>
      <c r="R408" s="31">
        <f>IF(ISERROR(SUMIF($I$21:$I$672,$I408,$M$21:$M$672)/SUMIF($I$21:$I$672,$I408,$L$21:$L$672)-1),"-",SUMIF($I$21:$I$672,$I408,$M$21:$M$672)/SUMIF($I$21:$I$672,$I408,$L$21:$L$672)-1)</f>
        <v>-7.3184279961116538E-2</v>
      </c>
      <c r="S408" s="46">
        <v>1938</v>
      </c>
      <c r="T408" s="46">
        <v>1983</v>
      </c>
      <c r="U408" s="46">
        <v>2010</v>
      </c>
      <c r="V408" s="46">
        <v>1960</v>
      </c>
      <c r="W408" s="46">
        <v>2130</v>
      </c>
      <c r="X408" s="46">
        <v>2244</v>
      </c>
      <c r="Y408" s="46">
        <v>2104</v>
      </c>
      <c r="Z408" s="46">
        <v>2028</v>
      </c>
      <c r="AA408" s="46">
        <v>2010</v>
      </c>
      <c r="AB408" s="46">
        <v>1988</v>
      </c>
      <c r="AC408" s="46">
        <v>1946</v>
      </c>
      <c r="AD408" s="46">
        <v>1899</v>
      </c>
      <c r="AE408" s="46">
        <v>1861</v>
      </c>
      <c r="AF408" s="46">
        <v>1826</v>
      </c>
      <c r="AG408" s="46">
        <v>1782</v>
      </c>
      <c r="AH408" s="46">
        <v>1735</v>
      </c>
      <c r="AI408" s="46">
        <v>1708</v>
      </c>
      <c r="AJ408" s="46">
        <v>1690</v>
      </c>
      <c r="AK408" s="46">
        <v>1676</v>
      </c>
      <c r="AL408" s="46">
        <v>1669</v>
      </c>
      <c r="AM408" s="46">
        <v>1671</v>
      </c>
      <c r="AN408" s="46">
        <v>1683</v>
      </c>
      <c r="AO408" s="46">
        <v>1684</v>
      </c>
      <c r="AP408" s="46">
        <v>1709</v>
      </c>
      <c r="AQ408" s="46">
        <v>1738</v>
      </c>
      <c r="AR408" s="47">
        <v>1747</v>
      </c>
      <c r="AS408" s="80" t="str">
        <f>IF(COUNTIF(B$20:B408,B408)=1,1,"-")</f>
        <v>-</v>
      </c>
      <c r="AT408" s="80">
        <f>IF(COUNTIF(J$20:J408,J408)=1,1,"-")</f>
        <v>1</v>
      </c>
      <c r="AU408" s="80" t="str">
        <f>IF(COUNTIF(K$20:K408,K408)=1,1,"-")</f>
        <v>-</v>
      </c>
      <c r="AV408" s="80">
        <f>IF(COUNTIF(I$20:I408,I408)=1,1,"-")</f>
        <v>1</v>
      </c>
      <c r="AW408" s="48" t="s">
        <v>241</v>
      </c>
      <c r="AZ408"/>
      <c r="BA408"/>
      <c r="BB408"/>
      <c r="BC408"/>
      <c r="BD408"/>
    </row>
    <row r="409" spans="1:56" ht="15.75" customHeight="1" x14ac:dyDescent="0.2">
      <c r="A409" s="93" t="s">
        <v>1798</v>
      </c>
      <c r="B409" s="95" t="s">
        <v>2232</v>
      </c>
      <c r="C409" s="94" t="s">
        <v>2233</v>
      </c>
      <c r="D409" s="94" t="s">
        <v>374</v>
      </c>
      <c r="E409" s="94" t="s">
        <v>184</v>
      </c>
      <c r="F409" s="94" t="s">
        <v>391</v>
      </c>
      <c r="G409" s="96" t="s">
        <v>1275</v>
      </c>
      <c r="H409" s="96" t="s">
        <v>1276</v>
      </c>
      <c r="I409" s="96" t="s">
        <v>374</v>
      </c>
      <c r="J409" s="96" t="s">
        <v>184</v>
      </c>
      <c r="K409" s="96" t="s">
        <v>391</v>
      </c>
      <c r="L409" s="65">
        <f>HLOOKUP(L$20,$S$18:$AW409,ROW($S409)-ROW($S$18)+1,FALSE)</f>
        <v>2125</v>
      </c>
      <c r="M409" s="65">
        <f>HLOOKUP(M$20,$S$18:$AW409,ROW($S409)-ROW($S$18)+1,FALSE)</f>
        <v>1881</v>
      </c>
      <c r="N409" s="66">
        <f t="shared" si="11"/>
        <v>-0.11482352941176466</v>
      </c>
      <c r="O409" s="31">
        <f>IF(ISERROR(SUMIF($B$21:$B$672,$B409,$M$21:$M$672)/SUMIF($B$21:$B$672,$B409,$L$21:$L$672)-1),"-",SUMIF($B$21:$B$672,$B409,$M$21:$M$672)/SUMIF($B$21:$B$672,$B409,$L$21:$L$672)-1)</f>
        <v>-0.11482352941176466</v>
      </c>
      <c r="P409" s="31">
        <f>IF(ISERROR(SUMIF($J$21:$J$672,$J409,$M$21:$M$672)/SUMIF($J$21:$J$672,$J409,$L$21:$L$672)-1),"-",SUMIF($J$21:$J$672,$J409,$M$21:$M$672)/SUMIF($J$21:$J$672,$J409,$L$21:$L$672)-1)</f>
        <v>-0.12277657266811282</v>
      </c>
      <c r="Q409" s="31">
        <f>IF(ISERROR(SUMIF($K$21:$K$672,$K409,$M$21:$M$672)/SUMIF($K$21:$K$672,$K409,$L$21:$L$672)-1),"-",SUMIF($K$21:$K$672,$K409,$M$21:$M$672)/SUMIF($K$21:$K$672,$K409,$L$21:$L$672)-1)</f>
        <v>-3.0916047319583084E-2</v>
      </c>
      <c r="R409" s="31">
        <f>IF(ISERROR(SUMIF($I$21:$I$672,$I409,$M$21:$M$672)/SUMIF($I$21:$I$672,$I409,$L$21:$L$672)-1),"-",SUMIF($I$21:$I$672,$I409,$M$21:$M$672)/SUMIF($I$21:$I$672,$I409,$L$21:$L$672)-1)</f>
        <v>-0.12277657266811282</v>
      </c>
      <c r="S409" s="46">
        <v>2278</v>
      </c>
      <c r="T409" s="46">
        <v>2179</v>
      </c>
      <c r="U409" s="46">
        <v>2172</v>
      </c>
      <c r="V409" s="46">
        <v>2090</v>
      </c>
      <c r="W409" s="46">
        <v>2152</v>
      </c>
      <c r="X409" s="46">
        <v>2125</v>
      </c>
      <c r="Y409" s="46">
        <v>2072</v>
      </c>
      <c r="Z409" s="46">
        <v>2025</v>
      </c>
      <c r="AA409" s="46">
        <v>1943</v>
      </c>
      <c r="AB409" s="46">
        <v>1903</v>
      </c>
      <c r="AC409" s="46">
        <v>1881</v>
      </c>
      <c r="AD409" s="46">
        <v>1866</v>
      </c>
      <c r="AE409" s="46">
        <v>1873</v>
      </c>
      <c r="AF409" s="46">
        <v>1877</v>
      </c>
      <c r="AG409" s="46">
        <v>1851</v>
      </c>
      <c r="AH409" s="46">
        <v>1842</v>
      </c>
      <c r="AI409" s="46">
        <v>1830</v>
      </c>
      <c r="AJ409" s="46">
        <v>1819</v>
      </c>
      <c r="AK409" s="46">
        <v>1823</v>
      </c>
      <c r="AL409" s="46">
        <v>1828</v>
      </c>
      <c r="AM409" s="46">
        <v>1868</v>
      </c>
      <c r="AN409" s="46">
        <v>1905</v>
      </c>
      <c r="AO409" s="46">
        <v>1926</v>
      </c>
      <c r="AP409" s="46">
        <v>1952</v>
      </c>
      <c r="AQ409" s="46">
        <v>1989</v>
      </c>
      <c r="AR409" s="47">
        <v>2022</v>
      </c>
      <c r="AS409" s="80">
        <f>IF(COUNTIF(B$20:B409,B409)=1,1,"-")</f>
        <v>1</v>
      </c>
      <c r="AT409" s="80">
        <f>IF(COUNTIF(J$20:J409,J409)=1,1,"-")</f>
        <v>1</v>
      </c>
      <c r="AU409" s="80" t="str">
        <f>IF(COUNTIF(K$20:K409,K409)=1,1,"-")</f>
        <v>-</v>
      </c>
      <c r="AV409" s="80">
        <f>IF(COUNTIF(I$20:I409,I409)=1,1,"-")</f>
        <v>1</v>
      </c>
      <c r="AW409" s="48" t="s">
        <v>241</v>
      </c>
      <c r="AZ409"/>
      <c r="BA409"/>
      <c r="BB409"/>
      <c r="BC409"/>
      <c r="BD409"/>
    </row>
    <row r="410" spans="1:56" ht="15.75" customHeight="1" x14ac:dyDescent="0.2">
      <c r="A410" s="93" t="s">
        <v>1798</v>
      </c>
      <c r="B410" s="95" t="s">
        <v>1897</v>
      </c>
      <c r="C410" s="94" t="s">
        <v>1898</v>
      </c>
      <c r="D410" s="94" t="s">
        <v>281</v>
      </c>
      <c r="E410" s="94" t="s">
        <v>129</v>
      </c>
      <c r="F410" s="94" t="s">
        <v>385</v>
      </c>
      <c r="G410" s="96" t="s">
        <v>1277</v>
      </c>
      <c r="H410" s="96" t="s">
        <v>1278</v>
      </c>
      <c r="I410" s="96" t="s">
        <v>172</v>
      </c>
      <c r="J410" s="96" t="s">
        <v>172</v>
      </c>
      <c r="K410" s="96" t="s">
        <v>385</v>
      </c>
      <c r="L410" s="65">
        <f>HLOOKUP(L$20,$S$18:$AW410,ROW($S410)-ROW($S$18)+1,FALSE)</f>
        <v>2528</v>
      </c>
      <c r="M410" s="65">
        <f>HLOOKUP(M$20,$S$18:$AW410,ROW($S410)-ROW($S$18)+1,FALSE)</f>
        <v>2562</v>
      </c>
      <c r="N410" s="66">
        <f t="shared" si="11"/>
        <v>1.3449367088607556E-2</v>
      </c>
      <c r="O410" s="31">
        <f>IF(ISERROR(SUMIF($B$21:$B$672,$B410,$M$21:$M$672)/SUMIF($B$21:$B$672,$B410,$L$21:$L$672)-1),"-",SUMIF($B$21:$B$672,$B410,$M$21:$M$672)/SUMIF($B$21:$B$672,$B410,$L$21:$L$672)-1)</f>
        <v>-0.1098229781325929</v>
      </c>
      <c r="P410" s="31">
        <f>IF(ISERROR(SUMIF($J$21:$J$672,$J410,$M$21:$M$672)/SUMIF($J$21:$J$672,$J410,$L$21:$L$672)-1),"-",SUMIF($J$21:$J$672,$J410,$M$21:$M$672)/SUMIF($J$21:$J$672,$J410,$L$21:$L$672)-1)</f>
        <v>-4.721549636803879E-2</v>
      </c>
      <c r="Q410" s="31">
        <f>IF(ISERROR(SUMIF($K$21:$K$672,$K410,$M$21:$M$672)/SUMIF($K$21:$K$672,$K410,$L$21:$L$672)-1),"-",SUMIF($K$21:$K$672,$K410,$M$21:$M$672)/SUMIF($K$21:$K$672,$K410,$L$21:$L$672)-1)</f>
        <v>-0.10412074832930718</v>
      </c>
      <c r="R410" s="31">
        <f>IF(ISERROR(SUMIF($I$21:$I$672,$I410,$M$21:$M$672)/SUMIF($I$21:$I$672,$I410,$L$21:$L$672)-1),"-",SUMIF($I$21:$I$672,$I410,$M$21:$M$672)/SUMIF($I$21:$I$672,$I410,$L$21:$L$672)-1)</f>
        <v>-4.721549636803879E-2</v>
      </c>
      <c r="S410" s="46">
        <v>2358</v>
      </c>
      <c r="T410" s="46">
        <v>2128</v>
      </c>
      <c r="U410" s="46">
        <v>2185</v>
      </c>
      <c r="V410" s="46">
        <v>2250</v>
      </c>
      <c r="W410" s="46">
        <v>2392</v>
      </c>
      <c r="X410" s="46">
        <v>2528</v>
      </c>
      <c r="Y410" s="46">
        <v>2692</v>
      </c>
      <c r="Z410" s="46">
        <v>2752</v>
      </c>
      <c r="AA410" s="46">
        <v>2765</v>
      </c>
      <c r="AB410" s="46">
        <v>2679</v>
      </c>
      <c r="AC410" s="46">
        <v>2562</v>
      </c>
      <c r="AD410" s="46">
        <v>2429</v>
      </c>
      <c r="AE410" s="46">
        <v>2373</v>
      </c>
      <c r="AF410" s="46">
        <v>2331</v>
      </c>
      <c r="AG410" s="46">
        <v>2314</v>
      </c>
      <c r="AH410" s="46">
        <v>2297</v>
      </c>
      <c r="AI410" s="46">
        <v>2271</v>
      </c>
      <c r="AJ410" s="46">
        <v>2255</v>
      </c>
      <c r="AK410" s="46">
        <v>2231</v>
      </c>
      <c r="AL410" s="46">
        <v>2218</v>
      </c>
      <c r="AM410" s="46">
        <v>2214</v>
      </c>
      <c r="AN410" s="46">
        <v>2224</v>
      </c>
      <c r="AO410" s="46">
        <v>2234</v>
      </c>
      <c r="AP410" s="46">
        <v>2254</v>
      </c>
      <c r="AQ410" s="46">
        <v>2264</v>
      </c>
      <c r="AR410" s="47">
        <v>2274</v>
      </c>
      <c r="AS410" s="80" t="str">
        <f>IF(COUNTIF(B$20:B410,B410)=1,1,"-")</f>
        <v>-</v>
      </c>
      <c r="AT410" s="80" t="str">
        <f>IF(COUNTIF(J$20:J410,J410)=1,1,"-")</f>
        <v>-</v>
      </c>
      <c r="AU410" s="80" t="str">
        <f>IF(COUNTIF(K$20:K410,K410)=1,1,"-")</f>
        <v>-</v>
      </c>
      <c r="AV410" s="80" t="str">
        <f>IF(COUNTIF(I$20:I410,I410)=1,1,"-")</f>
        <v>-</v>
      </c>
      <c r="AW410" s="48" t="s">
        <v>241</v>
      </c>
      <c r="AZ410"/>
      <c r="BA410"/>
      <c r="BB410"/>
      <c r="BC410"/>
      <c r="BD410"/>
    </row>
    <row r="411" spans="1:56" ht="15.75" customHeight="1" x14ac:dyDescent="0.2">
      <c r="A411" s="93" t="s">
        <v>1798</v>
      </c>
      <c r="B411" s="95" t="s">
        <v>1966</v>
      </c>
      <c r="C411" s="94" t="s">
        <v>1967</v>
      </c>
      <c r="D411" s="94" t="s">
        <v>281</v>
      </c>
      <c r="E411" s="94" t="s">
        <v>129</v>
      </c>
      <c r="F411" s="94" t="s">
        <v>385</v>
      </c>
      <c r="G411" s="96" t="s">
        <v>1279</v>
      </c>
      <c r="H411" s="96" t="s">
        <v>1280</v>
      </c>
      <c r="I411" s="96" t="s">
        <v>368</v>
      </c>
      <c r="J411" s="96" t="s">
        <v>129</v>
      </c>
      <c r="K411" s="96" t="s">
        <v>385</v>
      </c>
      <c r="L411" s="65">
        <f>HLOOKUP(L$20,$S$18:$AW411,ROW($S411)-ROW($S$18)+1,FALSE)</f>
        <v>366</v>
      </c>
      <c r="M411" s="65">
        <f>HLOOKUP(M$20,$S$18:$AW411,ROW($S411)-ROW($S$18)+1,FALSE)</f>
        <v>326</v>
      </c>
      <c r="N411" s="66">
        <f t="shared" si="11"/>
        <v>-0.10928961748633881</v>
      </c>
      <c r="O411" s="31">
        <f>IF(ISERROR(SUMIF($B$21:$B$672,$B411,$M$21:$M$672)/SUMIF($B$21:$B$672,$B411,$L$21:$L$672)-1),"-",SUMIF($B$21:$B$672,$B411,$M$21:$M$672)/SUMIF($B$21:$B$672,$B411,$L$21:$L$672)-1)</f>
        <v>-0.17828106852497094</v>
      </c>
      <c r="P411" s="31">
        <f>IF(ISERROR(SUMIF($J$21:$J$672,$J411,$M$21:$M$672)/SUMIF($J$21:$J$672,$J411,$L$21:$L$672)-1),"-",SUMIF($J$21:$J$672,$J411,$M$21:$M$672)/SUMIF($J$21:$J$672,$J411,$L$21:$L$672)-1)</f>
        <v>-0.12849413886384131</v>
      </c>
      <c r="Q411" s="31">
        <f>IF(ISERROR(SUMIF($K$21:$K$672,$K411,$M$21:$M$672)/SUMIF($K$21:$K$672,$K411,$L$21:$L$672)-1),"-",SUMIF($K$21:$K$672,$K411,$M$21:$M$672)/SUMIF($K$21:$K$672,$K411,$L$21:$L$672)-1)</f>
        <v>-0.10412074832930718</v>
      </c>
      <c r="R411" s="31">
        <f>IF(ISERROR(SUMIF($I$21:$I$672,$I411,$M$21:$M$672)/SUMIF($I$21:$I$672,$I411,$L$21:$L$672)-1),"-",SUMIF($I$21:$I$672,$I411,$M$21:$M$672)/SUMIF($I$21:$I$672,$I411,$L$21:$L$672)-1)</f>
        <v>-0.10928961748633881</v>
      </c>
      <c r="S411" s="46">
        <v>254</v>
      </c>
      <c r="T411" s="46">
        <v>274</v>
      </c>
      <c r="U411" s="46">
        <v>280</v>
      </c>
      <c r="V411" s="46">
        <v>320</v>
      </c>
      <c r="W411" s="46">
        <v>365</v>
      </c>
      <c r="X411" s="46">
        <v>366</v>
      </c>
      <c r="Y411" s="46">
        <v>370</v>
      </c>
      <c r="Z411" s="46">
        <v>367</v>
      </c>
      <c r="AA411" s="46">
        <v>356</v>
      </c>
      <c r="AB411" s="46">
        <v>340</v>
      </c>
      <c r="AC411" s="46">
        <v>326</v>
      </c>
      <c r="AD411" s="46">
        <v>310</v>
      </c>
      <c r="AE411" s="46">
        <v>310</v>
      </c>
      <c r="AF411" s="46">
        <v>305</v>
      </c>
      <c r="AG411" s="46">
        <v>303</v>
      </c>
      <c r="AH411" s="46">
        <v>297</v>
      </c>
      <c r="AI411" s="46">
        <v>290</v>
      </c>
      <c r="AJ411" s="46">
        <v>286</v>
      </c>
      <c r="AK411" s="46">
        <v>281</v>
      </c>
      <c r="AL411" s="46">
        <v>280</v>
      </c>
      <c r="AM411" s="46">
        <v>284</v>
      </c>
      <c r="AN411" s="46">
        <v>287</v>
      </c>
      <c r="AO411" s="46">
        <v>288</v>
      </c>
      <c r="AP411" s="46">
        <v>288</v>
      </c>
      <c r="AQ411" s="46">
        <v>286</v>
      </c>
      <c r="AR411" s="47">
        <v>286</v>
      </c>
      <c r="AS411" s="80" t="str">
        <f>IF(COUNTIF(B$20:B411,B411)=1,1,"-")</f>
        <v>-</v>
      </c>
      <c r="AT411" s="80" t="str">
        <f>IF(COUNTIF(J$20:J411,J411)=1,1,"-")</f>
        <v>-</v>
      </c>
      <c r="AU411" s="80" t="str">
        <f>IF(COUNTIF(K$20:K411,K411)=1,1,"-")</f>
        <v>-</v>
      </c>
      <c r="AV411" s="80">
        <f>IF(COUNTIF(I$20:I411,I411)=1,1,"-")</f>
        <v>1</v>
      </c>
      <c r="AW411" s="48" t="s">
        <v>241</v>
      </c>
      <c r="AZ411"/>
      <c r="BA411"/>
      <c r="BB411"/>
      <c r="BC411"/>
      <c r="BD411"/>
    </row>
    <row r="412" spans="1:56" ht="15.75" customHeight="1" x14ac:dyDescent="0.2">
      <c r="A412" s="93" t="s">
        <v>1798</v>
      </c>
      <c r="B412" s="95" t="s">
        <v>1897</v>
      </c>
      <c r="C412" s="94" t="s">
        <v>1898</v>
      </c>
      <c r="D412" s="94" t="s">
        <v>281</v>
      </c>
      <c r="E412" s="94" t="s">
        <v>129</v>
      </c>
      <c r="F412" s="94" t="s">
        <v>385</v>
      </c>
      <c r="G412" s="96" t="s">
        <v>1281</v>
      </c>
      <c r="H412" s="96" t="s">
        <v>1282</v>
      </c>
      <c r="I412" s="96" t="s">
        <v>173</v>
      </c>
      <c r="J412" s="96" t="s">
        <v>173</v>
      </c>
      <c r="K412" s="96" t="s">
        <v>385</v>
      </c>
      <c r="L412" s="65">
        <f>HLOOKUP(L$20,$S$18:$AW412,ROW($S412)-ROW($S$18)+1,FALSE)</f>
        <v>628</v>
      </c>
      <c r="M412" s="65">
        <f>HLOOKUP(M$20,$S$18:$AW412,ROW($S412)-ROW($S$18)+1,FALSE)</f>
        <v>495</v>
      </c>
      <c r="N412" s="66">
        <f t="shared" si="11"/>
        <v>-0.21178343949044587</v>
      </c>
      <c r="O412" s="31">
        <f>IF(ISERROR(SUMIF($B$21:$B$672,$B412,$M$21:$M$672)/SUMIF($B$21:$B$672,$B412,$L$21:$L$672)-1),"-",SUMIF($B$21:$B$672,$B412,$M$21:$M$672)/SUMIF($B$21:$B$672,$B412,$L$21:$L$672)-1)</f>
        <v>-0.1098229781325929</v>
      </c>
      <c r="P412" s="31">
        <f>IF(ISERROR(SUMIF($J$21:$J$672,$J412,$M$21:$M$672)/SUMIF($J$21:$J$672,$J412,$L$21:$L$672)-1),"-",SUMIF($J$21:$J$672,$J412,$M$21:$M$672)/SUMIF($J$21:$J$672,$J412,$L$21:$L$672)-1)</f>
        <v>-0.21178343949044587</v>
      </c>
      <c r="Q412" s="31">
        <f>IF(ISERROR(SUMIF($K$21:$K$672,$K412,$M$21:$M$672)/SUMIF($K$21:$K$672,$K412,$L$21:$L$672)-1),"-",SUMIF($K$21:$K$672,$K412,$M$21:$M$672)/SUMIF($K$21:$K$672,$K412,$L$21:$L$672)-1)</f>
        <v>-0.10412074832930718</v>
      </c>
      <c r="R412" s="31">
        <f>IF(ISERROR(SUMIF($I$21:$I$672,$I412,$M$21:$M$672)/SUMIF($I$21:$I$672,$I412,$L$21:$L$672)-1),"-",SUMIF($I$21:$I$672,$I412,$M$21:$M$672)/SUMIF($I$21:$I$672,$I412,$L$21:$L$672)-1)</f>
        <v>-0.21178343949044587</v>
      </c>
      <c r="S412" s="46">
        <v>698</v>
      </c>
      <c r="T412" s="46">
        <v>702</v>
      </c>
      <c r="U412" s="46">
        <v>712</v>
      </c>
      <c r="V412" s="46">
        <v>688</v>
      </c>
      <c r="W412" s="46">
        <v>637</v>
      </c>
      <c r="X412" s="46">
        <v>628</v>
      </c>
      <c r="Y412" s="46">
        <v>580</v>
      </c>
      <c r="Z412" s="46">
        <v>534</v>
      </c>
      <c r="AA412" s="46">
        <v>513</v>
      </c>
      <c r="AB412" s="46">
        <v>500</v>
      </c>
      <c r="AC412" s="46">
        <v>495</v>
      </c>
      <c r="AD412" s="46">
        <v>501</v>
      </c>
      <c r="AE412" s="46">
        <v>502</v>
      </c>
      <c r="AF412" s="46">
        <v>502</v>
      </c>
      <c r="AG412" s="46">
        <v>502</v>
      </c>
      <c r="AH412" s="46">
        <v>495</v>
      </c>
      <c r="AI412" s="46">
        <v>487</v>
      </c>
      <c r="AJ412" s="46">
        <v>482</v>
      </c>
      <c r="AK412" s="46">
        <v>476</v>
      </c>
      <c r="AL412" s="46">
        <v>468</v>
      </c>
      <c r="AM412" s="46">
        <v>466</v>
      </c>
      <c r="AN412" s="46">
        <v>461</v>
      </c>
      <c r="AO412" s="46">
        <v>460</v>
      </c>
      <c r="AP412" s="46">
        <v>459</v>
      </c>
      <c r="AQ412" s="46">
        <v>460</v>
      </c>
      <c r="AR412" s="47">
        <v>464</v>
      </c>
      <c r="AS412" s="80" t="str">
        <f>IF(COUNTIF(B$20:B412,B412)=1,1,"-")</f>
        <v>-</v>
      </c>
      <c r="AT412" s="80">
        <f>IF(COUNTIF(J$20:J412,J412)=1,1,"-")</f>
        <v>1</v>
      </c>
      <c r="AU412" s="80" t="str">
        <f>IF(COUNTIF(K$20:K412,K412)=1,1,"-")</f>
        <v>-</v>
      </c>
      <c r="AV412" s="80">
        <f>IF(COUNTIF(I$20:I412,I412)=1,1,"-")</f>
        <v>1</v>
      </c>
      <c r="AW412" s="48" t="s">
        <v>241</v>
      </c>
      <c r="AZ412"/>
      <c r="BA412"/>
      <c r="BB412"/>
      <c r="BC412"/>
      <c r="BD412"/>
    </row>
    <row r="413" spans="1:56" ht="15.75" customHeight="1" x14ac:dyDescent="0.2">
      <c r="A413" s="93" t="s">
        <v>1798</v>
      </c>
      <c r="B413" s="95" t="s">
        <v>1879</v>
      </c>
      <c r="C413" s="94" t="s">
        <v>1880</v>
      </c>
      <c r="D413" s="94" t="s">
        <v>8</v>
      </c>
      <c r="E413" s="94" t="s">
        <v>8</v>
      </c>
      <c r="F413" s="94" t="s">
        <v>394</v>
      </c>
      <c r="G413" s="96" t="s">
        <v>1283</v>
      </c>
      <c r="H413" s="96" t="s">
        <v>1284</v>
      </c>
      <c r="I413" s="96" t="s">
        <v>8</v>
      </c>
      <c r="J413" s="96" t="s">
        <v>8</v>
      </c>
      <c r="K413" s="96" t="s">
        <v>394</v>
      </c>
      <c r="L413" s="65">
        <f>HLOOKUP(L$20,$S$18:$AW413,ROW($S413)-ROW($S$18)+1,FALSE)</f>
        <v>1581</v>
      </c>
      <c r="M413" s="65">
        <f>HLOOKUP(M$20,$S$18:$AW413,ROW($S413)-ROW($S$18)+1,FALSE)</f>
        <v>1464</v>
      </c>
      <c r="N413" s="66">
        <f t="shared" si="11"/>
        <v>-7.4003795066413636E-2</v>
      </c>
      <c r="O413" s="31">
        <f>IF(ISERROR(SUMIF($B$21:$B$672,$B413,$M$21:$M$672)/SUMIF($B$21:$B$672,$B413,$L$21:$L$672)-1),"-",SUMIF($B$21:$B$672,$B413,$M$21:$M$672)/SUMIF($B$21:$B$672,$B413,$L$21:$L$672)-1)</f>
        <v>-2.0687871735195484E-3</v>
      </c>
      <c r="P413" s="31">
        <f>IF(ISERROR(SUMIF($J$21:$J$672,$J413,$M$21:$M$672)/SUMIF($J$21:$J$672,$J413,$L$21:$L$672)-1),"-",SUMIF($J$21:$J$672,$J413,$M$21:$M$672)/SUMIF($J$21:$J$672,$J413,$L$21:$L$672)-1)</f>
        <v>-6.3076176613294788E-3</v>
      </c>
      <c r="Q413" s="31">
        <f>IF(ISERROR(SUMIF($K$21:$K$672,$K413,$M$21:$M$672)/SUMIF($K$21:$K$672,$K413,$L$21:$L$672)-1),"-",SUMIF($K$21:$K$672,$K413,$M$21:$M$672)/SUMIF($K$21:$K$672,$K413,$L$21:$L$672)-1)</f>
        <v>-5.2308392085512856E-2</v>
      </c>
      <c r="R413" s="31">
        <f>IF(ISERROR(SUMIF($I$21:$I$672,$I413,$M$21:$M$672)/SUMIF($I$21:$I$672,$I413,$L$21:$L$672)-1),"-",SUMIF($I$21:$I$672,$I413,$M$21:$M$672)/SUMIF($I$21:$I$672,$I413,$L$21:$L$672)-1)</f>
        <v>-6.3076176613294788E-3</v>
      </c>
      <c r="S413" s="46">
        <v>1432</v>
      </c>
      <c r="T413" s="46">
        <v>1508</v>
      </c>
      <c r="U413" s="46">
        <v>1576</v>
      </c>
      <c r="V413" s="46">
        <v>1683</v>
      </c>
      <c r="W413" s="46">
        <v>1657</v>
      </c>
      <c r="X413" s="46">
        <v>1581</v>
      </c>
      <c r="Y413" s="46">
        <v>1509</v>
      </c>
      <c r="Z413" s="46">
        <v>1419</v>
      </c>
      <c r="AA413" s="46">
        <v>1406</v>
      </c>
      <c r="AB413" s="46">
        <v>1429</v>
      </c>
      <c r="AC413" s="46">
        <v>1464</v>
      </c>
      <c r="AD413" s="46">
        <v>1493</v>
      </c>
      <c r="AE413" s="46">
        <v>1485</v>
      </c>
      <c r="AF413" s="46">
        <v>1459</v>
      </c>
      <c r="AG413" s="46">
        <v>1409</v>
      </c>
      <c r="AH413" s="46">
        <v>1344</v>
      </c>
      <c r="AI413" s="46">
        <v>1280</v>
      </c>
      <c r="AJ413" s="46">
        <v>1230</v>
      </c>
      <c r="AK413" s="46">
        <v>1194</v>
      </c>
      <c r="AL413" s="46">
        <v>1178</v>
      </c>
      <c r="AM413" s="46">
        <v>1160</v>
      </c>
      <c r="AN413" s="46">
        <v>1155</v>
      </c>
      <c r="AO413" s="46">
        <v>1142</v>
      </c>
      <c r="AP413" s="46">
        <v>1140</v>
      </c>
      <c r="AQ413" s="46">
        <v>1138</v>
      </c>
      <c r="AR413" s="47">
        <v>1136</v>
      </c>
      <c r="AS413" s="80" t="str">
        <f>IF(COUNTIF(B$20:B413,B413)=1,1,"-")</f>
        <v>-</v>
      </c>
      <c r="AT413" s="80" t="str">
        <f>IF(COUNTIF(J$20:J413,J413)=1,1,"-")</f>
        <v>-</v>
      </c>
      <c r="AU413" s="80" t="str">
        <f>IF(COUNTIF(K$20:K413,K413)=1,1,"-")</f>
        <v>-</v>
      </c>
      <c r="AV413" s="80" t="str">
        <f>IF(COUNTIF(I$20:I413,I413)=1,1,"-")</f>
        <v>-</v>
      </c>
      <c r="AW413" s="48" t="s">
        <v>241</v>
      </c>
      <c r="AZ413"/>
      <c r="BA413"/>
      <c r="BB413"/>
      <c r="BC413"/>
      <c r="BD413"/>
    </row>
    <row r="414" spans="1:56" ht="15.75" customHeight="1" x14ac:dyDescent="0.2">
      <c r="A414" s="93" t="s">
        <v>1798</v>
      </c>
      <c r="B414" s="95" t="s">
        <v>1879</v>
      </c>
      <c r="C414" s="94" t="s">
        <v>1880</v>
      </c>
      <c r="D414" s="94" t="s">
        <v>8</v>
      </c>
      <c r="E414" s="94" t="s">
        <v>8</v>
      </c>
      <c r="F414" s="94" t="s">
        <v>394</v>
      </c>
      <c r="G414" s="96" t="s">
        <v>1285</v>
      </c>
      <c r="H414" s="96" t="s">
        <v>1286</v>
      </c>
      <c r="I414" s="96" t="s">
        <v>8</v>
      </c>
      <c r="J414" s="96" t="s">
        <v>8</v>
      </c>
      <c r="K414" s="96" t="s">
        <v>394</v>
      </c>
      <c r="L414" s="65">
        <f>HLOOKUP(L$20,$S$18:$AW414,ROW($S414)-ROW($S$18)+1,FALSE)</f>
        <v>1282</v>
      </c>
      <c r="M414" s="65">
        <f>HLOOKUP(M$20,$S$18:$AW414,ROW($S414)-ROW($S$18)+1,FALSE)</f>
        <v>1355</v>
      </c>
      <c r="N414" s="66">
        <f t="shared" si="11"/>
        <v>5.6942277691107712E-2</v>
      </c>
      <c r="O414" s="31">
        <f>IF(ISERROR(SUMIF($B$21:$B$672,$B414,$M$21:$M$672)/SUMIF($B$21:$B$672,$B414,$L$21:$L$672)-1),"-",SUMIF($B$21:$B$672,$B414,$M$21:$M$672)/SUMIF($B$21:$B$672,$B414,$L$21:$L$672)-1)</f>
        <v>-2.0687871735195484E-3</v>
      </c>
      <c r="P414" s="31">
        <f>IF(ISERROR(SUMIF($J$21:$J$672,$J414,$M$21:$M$672)/SUMIF($J$21:$J$672,$J414,$L$21:$L$672)-1),"-",SUMIF($J$21:$J$672,$J414,$M$21:$M$672)/SUMIF($J$21:$J$672,$J414,$L$21:$L$672)-1)</f>
        <v>-6.3076176613294788E-3</v>
      </c>
      <c r="Q414" s="31">
        <f>IF(ISERROR(SUMIF($K$21:$K$672,$K414,$M$21:$M$672)/SUMIF($K$21:$K$672,$K414,$L$21:$L$672)-1),"-",SUMIF($K$21:$K$672,$K414,$M$21:$M$672)/SUMIF($K$21:$K$672,$K414,$L$21:$L$672)-1)</f>
        <v>-5.2308392085512856E-2</v>
      </c>
      <c r="R414" s="31">
        <f>IF(ISERROR(SUMIF($I$21:$I$672,$I414,$M$21:$M$672)/SUMIF($I$21:$I$672,$I414,$L$21:$L$672)-1),"-",SUMIF($I$21:$I$672,$I414,$M$21:$M$672)/SUMIF($I$21:$I$672,$I414,$L$21:$L$672)-1)</f>
        <v>-6.3076176613294788E-3</v>
      </c>
      <c r="S414" s="46">
        <v>946</v>
      </c>
      <c r="T414" s="46">
        <v>978</v>
      </c>
      <c r="U414" s="46">
        <v>1024</v>
      </c>
      <c r="V414" s="46">
        <v>1082</v>
      </c>
      <c r="W414" s="46">
        <v>1181</v>
      </c>
      <c r="X414" s="46">
        <v>1282</v>
      </c>
      <c r="Y414" s="46">
        <v>1365</v>
      </c>
      <c r="Z414" s="46">
        <v>1419</v>
      </c>
      <c r="AA414" s="46">
        <v>1421</v>
      </c>
      <c r="AB414" s="46">
        <v>1395</v>
      </c>
      <c r="AC414" s="46">
        <v>1355</v>
      </c>
      <c r="AD414" s="46">
        <v>1334</v>
      </c>
      <c r="AE414" s="46">
        <v>1310</v>
      </c>
      <c r="AF414" s="46">
        <v>1264</v>
      </c>
      <c r="AG414" s="46">
        <v>1227</v>
      </c>
      <c r="AH414" s="46">
        <v>1169</v>
      </c>
      <c r="AI414" s="46">
        <v>1120</v>
      </c>
      <c r="AJ414" s="46">
        <v>1076</v>
      </c>
      <c r="AK414" s="46">
        <v>1043</v>
      </c>
      <c r="AL414" s="46">
        <v>1029</v>
      </c>
      <c r="AM414" s="46">
        <v>1010</v>
      </c>
      <c r="AN414" s="46">
        <v>1005</v>
      </c>
      <c r="AO414" s="46">
        <v>993</v>
      </c>
      <c r="AP414" s="46">
        <v>988</v>
      </c>
      <c r="AQ414" s="46">
        <v>990</v>
      </c>
      <c r="AR414" s="47">
        <v>987</v>
      </c>
      <c r="AS414" s="80" t="str">
        <f>IF(COUNTIF(B$20:B414,B414)=1,1,"-")</f>
        <v>-</v>
      </c>
      <c r="AT414" s="80" t="str">
        <f>IF(COUNTIF(J$20:J414,J414)=1,1,"-")</f>
        <v>-</v>
      </c>
      <c r="AU414" s="80" t="str">
        <f>IF(COUNTIF(K$20:K414,K414)=1,1,"-")</f>
        <v>-</v>
      </c>
      <c r="AV414" s="80" t="str">
        <f>IF(COUNTIF(I$20:I414,I414)=1,1,"-")</f>
        <v>-</v>
      </c>
      <c r="AW414" s="48" t="s">
        <v>241</v>
      </c>
      <c r="AZ414"/>
      <c r="BA414"/>
      <c r="BB414"/>
      <c r="BC414"/>
      <c r="BD414"/>
    </row>
    <row r="415" spans="1:56" ht="15.75" customHeight="1" x14ac:dyDescent="0.2">
      <c r="A415" s="93" t="s">
        <v>1798</v>
      </c>
      <c r="B415" s="95" t="s">
        <v>2234</v>
      </c>
      <c r="C415" s="94" t="s">
        <v>2235</v>
      </c>
      <c r="D415" s="94" t="s">
        <v>8</v>
      </c>
      <c r="E415" s="94" t="s">
        <v>8</v>
      </c>
      <c r="F415" s="94" t="s">
        <v>394</v>
      </c>
      <c r="G415" s="96" t="s">
        <v>1287</v>
      </c>
      <c r="H415" s="96" t="s">
        <v>1288</v>
      </c>
      <c r="I415" s="96" t="s">
        <v>8</v>
      </c>
      <c r="J415" s="96" t="s">
        <v>8</v>
      </c>
      <c r="K415" s="96" t="s">
        <v>394</v>
      </c>
      <c r="L415" s="65">
        <f>HLOOKUP(L$20,$S$18:$AW415,ROW($S415)-ROW($S$18)+1,FALSE)</f>
        <v>255</v>
      </c>
      <c r="M415" s="65">
        <f>HLOOKUP(M$20,$S$18:$AW415,ROW($S415)-ROW($S$18)+1,FALSE)</f>
        <v>237</v>
      </c>
      <c r="N415" s="66">
        <f t="shared" si="11"/>
        <v>-7.0588235294117618E-2</v>
      </c>
      <c r="O415" s="31">
        <f>IF(ISERROR(SUMIF($B$21:$B$672,$B415,$M$21:$M$672)/SUMIF($B$21:$B$672,$B415,$L$21:$L$672)-1),"-",SUMIF($B$21:$B$672,$B415,$M$21:$M$672)/SUMIF($B$21:$B$672,$B415,$L$21:$L$672)-1)</f>
        <v>-7.0588235294117618E-2</v>
      </c>
      <c r="P415" s="31">
        <f>IF(ISERROR(SUMIF($J$21:$J$672,$J415,$M$21:$M$672)/SUMIF($J$21:$J$672,$J415,$L$21:$L$672)-1),"-",SUMIF($J$21:$J$672,$J415,$M$21:$M$672)/SUMIF($J$21:$J$672,$J415,$L$21:$L$672)-1)</f>
        <v>-6.3076176613294788E-3</v>
      </c>
      <c r="Q415" s="31">
        <f>IF(ISERROR(SUMIF($K$21:$K$672,$K415,$M$21:$M$672)/SUMIF($K$21:$K$672,$K415,$L$21:$L$672)-1),"-",SUMIF($K$21:$K$672,$K415,$M$21:$M$672)/SUMIF($K$21:$K$672,$K415,$L$21:$L$672)-1)</f>
        <v>-5.2308392085512856E-2</v>
      </c>
      <c r="R415" s="31">
        <f>IF(ISERROR(SUMIF($I$21:$I$672,$I415,$M$21:$M$672)/SUMIF($I$21:$I$672,$I415,$L$21:$L$672)-1),"-",SUMIF($I$21:$I$672,$I415,$M$21:$M$672)/SUMIF($I$21:$I$672,$I415,$L$21:$L$672)-1)</f>
        <v>-6.3076176613294788E-3</v>
      </c>
      <c r="S415" s="46">
        <v>209</v>
      </c>
      <c r="T415" s="46">
        <v>199</v>
      </c>
      <c r="U415" s="46">
        <v>205</v>
      </c>
      <c r="V415" s="46">
        <v>229</v>
      </c>
      <c r="W415" s="46">
        <v>247</v>
      </c>
      <c r="X415" s="46">
        <v>255</v>
      </c>
      <c r="Y415" s="46">
        <v>263</v>
      </c>
      <c r="Z415" s="46">
        <v>260</v>
      </c>
      <c r="AA415" s="46">
        <v>251</v>
      </c>
      <c r="AB415" s="46">
        <v>243</v>
      </c>
      <c r="AC415" s="46">
        <v>237</v>
      </c>
      <c r="AD415" s="46">
        <v>231</v>
      </c>
      <c r="AE415" s="46">
        <v>226</v>
      </c>
      <c r="AF415" s="46">
        <v>222</v>
      </c>
      <c r="AG415" s="46">
        <v>213</v>
      </c>
      <c r="AH415" s="46">
        <v>204</v>
      </c>
      <c r="AI415" s="46">
        <v>194</v>
      </c>
      <c r="AJ415" s="46">
        <v>188</v>
      </c>
      <c r="AK415" s="46">
        <v>180</v>
      </c>
      <c r="AL415" s="46">
        <v>175</v>
      </c>
      <c r="AM415" s="46">
        <v>173</v>
      </c>
      <c r="AN415" s="46">
        <v>173</v>
      </c>
      <c r="AO415" s="46">
        <v>173</v>
      </c>
      <c r="AP415" s="46">
        <v>172</v>
      </c>
      <c r="AQ415" s="46">
        <v>173</v>
      </c>
      <c r="AR415" s="47">
        <v>173</v>
      </c>
      <c r="AS415" s="80">
        <f>IF(COUNTIF(B$20:B415,B415)=1,1,"-")</f>
        <v>1</v>
      </c>
      <c r="AT415" s="80" t="str">
        <f>IF(COUNTIF(J$20:J415,J415)=1,1,"-")</f>
        <v>-</v>
      </c>
      <c r="AU415" s="80" t="str">
        <f>IF(COUNTIF(K$20:K415,K415)=1,1,"-")</f>
        <v>-</v>
      </c>
      <c r="AV415" s="80" t="str">
        <f>IF(COUNTIF(I$20:I415,I415)=1,1,"-")</f>
        <v>-</v>
      </c>
      <c r="AW415" s="48" t="s">
        <v>241</v>
      </c>
      <c r="AZ415"/>
      <c r="BA415"/>
      <c r="BB415"/>
      <c r="BC415"/>
      <c r="BD415"/>
    </row>
    <row r="416" spans="1:56" ht="15.75" customHeight="1" x14ac:dyDescent="0.2">
      <c r="A416" s="93" t="s">
        <v>1798</v>
      </c>
      <c r="B416" s="95" t="s">
        <v>463</v>
      </c>
      <c r="C416" s="94" t="s">
        <v>396</v>
      </c>
      <c r="D416" s="94" t="s">
        <v>300</v>
      </c>
      <c r="E416" s="94" t="s">
        <v>300</v>
      </c>
      <c r="F416" s="94" t="s">
        <v>384</v>
      </c>
      <c r="G416" s="96" t="s">
        <v>1289</v>
      </c>
      <c r="H416" s="96" t="s">
        <v>1290</v>
      </c>
      <c r="I416" s="96" t="s">
        <v>41</v>
      </c>
      <c r="J416" s="96" t="s">
        <v>41</v>
      </c>
      <c r="K416" s="96" t="s">
        <v>384</v>
      </c>
      <c r="L416" s="65">
        <f>HLOOKUP(L$20,$S$18:$AW416,ROW($S416)-ROW($S$18)+1,FALSE)</f>
        <v>4981</v>
      </c>
      <c r="M416" s="65">
        <f>HLOOKUP(M$20,$S$18:$AW416,ROW($S416)-ROW($S$18)+1,FALSE)</f>
        <v>4711</v>
      </c>
      <c r="N416" s="66">
        <f t="shared" si="11"/>
        <v>-5.4205982734390701E-2</v>
      </c>
      <c r="O416" s="31">
        <f>IF(ISERROR(SUMIF($B$21:$B$672,$B416,$M$21:$M$672)/SUMIF($B$21:$B$672,$B416,$L$21:$L$672)-1),"-",SUMIF($B$21:$B$672,$B416,$M$21:$M$672)/SUMIF($B$21:$B$672,$B416,$L$21:$L$672)-1)</f>
        <v>-5.4205982734390701E-2</v>
      </c>
      <c r="P416" s="31">
        <f>IF(ISERROR(SUMIF($J$21:$J$672,$J416,$M$21:$M$672)/SUMIF($J$21:$J$672,$J416,$L$21:$L$672)-1),"-",SUMIF($J$21:$J$672,$J416,$M$21:$M$672)/SUMIF($J$21:$J$672,$J416,$L$21:$L$672)-1)</f>
        <v>-4.4111094608644041E-2</v>
      </c>
      <c r="Q416" s="31">
        <f>IF(ISERROR(SUMIF($K$21:$K$672,$K416,$M$21:$M$672)/SUMIF($K$21:$K$672,$K416,$L$21:$L$672)-1),"-",SUMIF($K$21:$K$672,$K416,$M$21:$M$672)/SUMIF($K$21:$K$672,$K416,$L$21:$L$672)-1)</f>
        <v>-2.2365450582957913E-2</v>
      </c>
      <c r="R416" s="31">
        <f>IF(ISERROR(SUMIF($I$21:$I$672,$I416,$M$21:$M$672)/SUMIF($I$21:$I$672,$I416,$L$21:$L$672)-1),"-",SUMIF($I$21:$I$672,$I416,$M$21:$M$672)/SUMIF($I$21:$I$672,$I416,$L$21:$L$672)-1)</f>
        <v>-4.4111094608644041E-2</v>
      </c>
      <c r="S416" s="46">
        <v>4764</v>
      </c>
      <c r="T416" s="46">
        <v>4958</v>
      </c>
      <c r="U416" s="46">
        <v>5096</v>
      </c>
      <c r="V416" s="46">
        <v>5092</v>
      </c>
      <c r="W416" s="46">
        <v>5015</v>
      </c>
      <c r="X416" s="46">
        <v>4981</v>
      </c>
      <c r="Y416" s="46">
        <v>4900</v>
      </c>
      <c r="Z416" s="46">
        <v>4778</v>
      </c>
      <c r="AA416" s="46">
        <v>4723</v>
      </c>
      <c r="AB416" s="46">
        <v>4701</v>
      </c>
      <c r="AC416" s="46">
        <v>4711</v>
      </c>
      <c r="AD416" s="46">
        <v>4766</v>
      </c>
      <c r="AE416" s="46">
        <v>4795</v>
      </c>
      <c r="AF416" s="46">
        <v>4813</v>
      </c>
      <c r="AG416" s="46">
        <v>4860</v>
      </c>
      <c r="AH416" s="46">
        <v>4830</v>
      </c>
      <c r="AI416" s="46">
        <v>4771</v>
      </c>
      <c r="AJ416" s="46">
        <v>4711</v>
      </c>
      <c r="AK416" s="46">
        <v>4646</v>
      </c>
      <c r="AL416" s="46">
        <v>4606</v>
      </c>
      <c r="AM416" s="46">
        <v>4575</v>
      </c>
      <c r="AN416" s="46">
        <v>4576</v>
      </c>
      <c r="AO416" s="46">
        <v>4599</v>
      </c>
      <c r="AP416" s="46">
        <v>4620</v>
      </c>
      <c r="AQ416" s="46">
        <v>4629</v>
      </c>
      <c r="AR416" s="47">
        <v>4646</v>
      </c>
      <c r="AS416" s="80">
        <f>IF(COUNTIF(B$20:B416,B416)=1,1,"-")</f>
        <v>1</v>
      </c>
      <c r="AT416" s="80">
        <f>IF(COUNTIF(J$20:J416,J416)=1,1,"-")</f>
        <v>1</v>
      </c>
      <c r="AU416" s="80" t="str">
        <f>IF(COUNTIF(K$20:K416,K416)=1,1,"-")</f>
        <v>-</v>
      </c>
      <c r="AV416" s="80">
        <f>IF(COUNTIF(I$20:I416,I416)=1,1,"-")</f>
        <v>1</v>
      </c>
      <c r="AW416" s="48" t="s">
        <v>241</v>
      </c>
      <c r="AZ416"/>
      <c r="BA416"/>
      <c r="BB416"/>
      <c r="BC416"/>
      <c r="BD416"/>
    </row>
    <row r="417" spans="1:56" ht="15.75" customHeight="1" x14ac:dyDescent="0.2">
      <c r="A417" s="93" t="s">
        <v>1798</v>
      </c>
      <c r="B417" s="95" t="s">
        <v>2027</v>
      </c>
      <c r="C417" s="94" t="s">
        <v>2028</v>
      </c>
      <c r="D417" s="94" t="s">
        <v>102</v>
      </c>
      <c r="E417" s="94" t="s">
        <v>102</v>
      </c>
      <c r="F417" s="94" t="s">
        <v>387</v>
      </c>
      <c r="G417" s="96" t="s">
        <v>1291</v>
      </c>
      <c r="H417" s="96" t="s">
        <v>1292</v>
      </c>
      <c r="I417" s="96" t="s">
        <v>102</v>
      </c>
      <c r="J417" s="96" t="s">
        <v>102</v>
      </c>
      <c r="K417" s="96" t="s">
        <v>387</v>
      </c>
      <c r="L417" s="65">
        <f>HLOOKUP(L$20,$S$18:$AW417,ROW($S417)-ROW($S$18)+1,FALSE)</f>
        <v>201</v>
      </c>
      <c r="M417" s="65">
        <f>HLOOKUP(M$20,$S$18:$AW417,ROW($S417)-ROW($S$18)+1,FALSE)</f>
        <v>153</v>
      </c>
      <c r="N417" s="66">
        <f t="shared" si="11"/>
        <v>-0.23880597014925375</v>
      </c>
      <c r="O417" s="31">
        <f>IF(ISERROR(SUMIF($B$21:$B$672,$B417,$M$21:$M$672)/SUMIF($B$21:$B$672,$B417,$L$21:$L$672)-1),"-",SUMIF($B$21:$B$672,$B417,$M$21:$M$672)/SUMIF($B$21:$B$672,$B417,$L$21:$L$672)-1)</f>
        <v>-0.14489671931956261</v>
      </c>
      <c r="P417" s="31">
        <f>IF(ISERROR(SUMIF($J$21:$J$672,$J417,$M$21:$M$672)/SUMIF($J$21:$J$672,$J417,$L$21:$L$672)-1),"-",SUMIF($J$21:$J$672,$J417,$M$21:$M$672)/SUMIF($J$21:$J$672,$J417,$L$21:$L$672)-1)</f>
        <v>-0.14489671931956261</v>
      </c>
      <c r="Q417" s="31">
        <f>IF(ISERROR(SUMIF($K$21:$K$672,$K417,$M$21:$M$672)/SUMIF($K$21:$K$672,$K417,$L$21:$L$672)-1),"-",SUMIF($K$21:$K$672,$K417,$M$21:$M$672)/SUMIF($K$21:$K$672,$K417,$L$21:$L$672)-1)</f>
        <v>-6.8899789056344862E-2</v>
      </c>
      <c r="R417" s="31">
        <f>IF(ISERROR(SUMIF($I$21:$I$672,$I417,$M$21:$M$672)/SUMIF($I$21:$I$672,$I417,$L$21:$L$672)-1),"-",SUMIF($I$21:$I$672,$I417,$M$21:$M$672)/SUMIF($I$21:$I$672,$I417,$L$21:$L$672)-1)</f>
        <v>-0.14489671931956261</v>
      </c>
      <c r="S417" s="46">
        <v>159</v>
      </c>
      <c r="T417" s="46">
        <v>172</v>
      </c>
      <c r="U417" s="46">
        <v>182</v>
      </c>
      <c r="V417" s="46">
        <v>187</v>
      </c>
      <c r="W417" s="46">
        <v>194</v>
      </c>
      <c r="X417" s="46">
        <v>201</v>
      </c>
      <c r="Y417" s="46">
        <v>194</v>
      </c>
      <c r="Z417" s="46">
        <v>185</v>
      </c>
      <c r="AA417" s="46">
        <v>174</v>
      </c>
      <c r="AB417" s="46">
        <v>162</v>
      </c>
      <c r="AC417" s="46">
        <v>153</v>
      </c>
      <c r="AD417" s="46">
        <v>145</v>
      </c>
      <c r="AE417" s="46">
        <v>140</v>
      </c>
      <c r="AF417" s="46">
        <v>135</v>
      </c>
      <c r="AG417" s="46">
        <v>132</v>
      </c>
      <c r="AH417" s="46">
        <v>129</v>
      </c>
      <c r="AI417" s="46">
        <v>126</v>
      </c>
      <c r="AJ417" s="46">
        <v>123</v>
      </c>
      <c r="AK417" s="46">
        <v>120</v>
      </c>
      <c r="AL417" s="46">
        <v>119</v>
      </c>
      <c r="AM417" s="46">
        <v>117</v>
      </c>
      <c r="AN417" s="46">
        <v>115</v>
      </c>
      <c r="AO417" s="46">
        <v>116</v>
      </c>
      <c r="AP417" s="46">
        <v>117</v>
      </c>
      <c r="AQ417" s="46">
        <v>117</v>
      </c>
      <c r="AR417" s="47">
        <v>117</v>
      </c>
      <c r="AS417" s="80" t="str">
        <f>IF(COUNTIF(B$20:B417,B417)=1,1,"-")</f>
        <v>-</v>
      </c>
      <c r="AT417" s="80" t="str">
        <f>IF(COUNTIF(J$20:J417,J417)=1,1,"-")</f>
        <v>-</v>
      </c>
      <c r="AU417" s="80" t="str">
        <f>IF(COUNTIF(K$20:K417,K417)=1,1,"-")</f>
        <v>-</v>
      </c>
      <c r="AV417" s="80" t="str">
        <f>IF(COUNTIF(I$20:I417,I417)=1,1,"-")</f>
        <v>-</v>
      </c>
      <c r="AW417" s="48" t="s">
        <v>241</v>
      </c>
      <c r="AZ417"/>
      <c r="BA417"/>
      <c r="BB417"/>
      <c r="BC417"/>
      <c r="BD417"/>
    </row>
    <row r="418" spans="1:56" ht="15.75" customHeight="1" x14ac:dyDescent="0.2">
      <c r="A418" s="93" t="s">
        <v>1798</v>
      </c>
      <c r="B418" s="95" t="s">
        <v>2136</v>
      </c>
      <c r="C418" s="94" t="s">
        <v>2137</v>
      </c>
      <c r="D418" s="94" t="s">
        <v>280</v>
      </c>
      <c r="E418" s="94" t="s">
        <v>278</v>
      </c>
      <c r="F418" s="94" t="s">
        <v>384</v>
      </c>
      <c r="G418" s="96" t="s">
        <v>1293</v>
      </c>
      <c r="H418" s="96" t="s">
        <v>1294</v>
      </c>
      <c r="I418" s="96" t="s">
        <v>280</v>
      </c>
      <c r="J418" s="96" t="s">
        <v>278</v>
      </c>
      <c r="K418" s="96" t="s">
        <v>384</v>
      </c>
      <c r="L418" s="65">
        <f>HLOOKUP(L$20,$S$18:$AW418,ROW($S418)-ROW($S$18)+1,FALSE)</f>
        <v>203</v>
      </c>
      <c r="M418" s="65">
        <f>HLOOKUP(M$20,$S$18:$AW418,ROW($S418)-ROW($S$18)+1,FALSE)</f>
        <v>204</v>
      </c>
      <c r="N418" s="66">
        <f t="shared" si="11"/>
        <v>4.9261083743843415E-3</v>
      </c>
      <c r="O418" s="31">
        <f>IF(ISERROR(SUMIF($B$21:$B$672,$B418,$M$21:$M$672)/SUMIF($B$21:$B$672,$B418,$L$21:$L$672)-1),"-",SUMIF($B$21:$B$672,$B418,$M$21:$M$672)/SUMIF($B$21:$B$672,$B418,$L$21:$L$672)-1)</f>
        <v>-7.5183246073298404E-2</v>
      </c>
      <c r="P418" s="31">
        <f>IF(ISERROR(SUMIF($J$21:$J$672,$J418,$M$21:$M$672)/SUMIF($J$21:$J$672,$J418,$L$21:$L$672)-1),"-",SUMIF($J$21:$J$672,$J418,$M$21:$M$672)/SUMIF($J$21:$J$672,$J418,$L$21:$L$672)-1)</f>
        <v>-4.881066959989E-2</v>
      </c>
      <c r="Q418" s="31">
        <f>IF(ISERROR(SUMIF($K$21:$K$672,$K418,$M$21:$M$672)/SUMIF($K$21:$K$672,$K418,$L$21:$L$672)-1),"-",SUMIF($K$21:$K$672,$K418,$M$21:$M$672)/SUMIF($K$21:$K$672,$K418,$L$21:$L$672)-1)</f>
        <v>-2.2365450582957913E-2</v>
      </c>
      <c r="R418" s="31">
        <f>IF(ISERROR(SUMIF($I$21:$I$672,$I418,$M$21:$M$672)/SUMIF($I$21:$I$672,$I418,$L$21:$L$672)-1),"-",SUMIF($I$21:$I$672,$I418,$M$21:$M$672)/SUMIF($I$21:$I$672,$I418,$L$21:$L$672)-1)</f>
        <v>-4.881066959989E-2</v>
      </c>
      <c r="S418" s="46">
        <v>183</v>
      </c>
      <c r="T418" s="46">
        <v>143</v>
      </c>
      <c r="U418" s="46">
        <v>160</v>
      </c>
      <c r="V418" s="46">
        <v>190</v>
      </c>
      <c r="W418" s="46">
        <v>210</v>
      </c>
      <c r="X418" s="46">
        <v>203</v>
      </c>
      <c r="Y418" s="46">
        <v>217</v>
      </c>
      <c r="Z418" s="46">
        <v>223</v>
      </c>
      <c r="AA418" s="46">
        <v>216</v>
      </c>
      <c r="AB418" s="46">
        <v>212</v>
      </c>
      <c r="AC418" s="46">
        <v>204</v>
      </c>
      <c r="AD418" s="46">
        <v>195</v>
      </c>
      <c r="AE418" s="46">
        <v>190</v>
      </c>
      <c r="AF418" s="46">
        <v>188</v>
      </c>
      <c r="AG418" s="46">
        <v>186</v>
      </c>
      <c r="AH418" s="46">
        <v>184</v>
      </c>
      <c r="AI418" s="46">
        <v>181</v>
      </c>
      <c r="AJ418" s="46">
        <v>179</v>
      </c>
      <c r="AK418" s="46">
        <v>176</v>
      </c>
      <c r="AL418" s="46">
        <v>174</v>
      </c>
      <c r="AM418" s="46">
        <v>172</v>
      </c>
      <c r="AN418" s="46">
        <v>174</v>
      </c>
      <c r="AO418" s="46">
        <v>174</v>
      </c>
      <c r="AP418" s="46">
        <v>175</v>
      </c>
      <c r="AQ418" s="46">
        <v>176</v>
      </c>
      <c r="AR418" s="47">
        <v>178</v>
      </c>
      <c r="AS418" s="80" t="str">
        <f>IF(COUNTIF(B$20:B418,B418)=1,1,"-")</f>
        <v>-</v>
      </c>
      <c r="AT418" s="80">
        <f>IF(COUNTIF(J$20:J418,J418)=1,1,"-")</f>
        <v>1</v>
      </c>
      <c r="AU418" s="80" t="str">
        <f>IF(COUNTIF(K$20:K418,K418)=1,1,"-")</f>
        <v>-</v>
      </c>
      <c r="AV418" s="80">
        <f>IF(COUNTIF(I$20:I418,I418)=1,1,"-")</f>
        <v>1</v>
      </c>
      <c r="AW418" s="48" t="s">
        <v>241</v>
      </c>
      <c r="AZ418"/>
      <c r="BA418"/>
      <c r="BB418"/>
      <c r="BC418"/>
      <c r="BD418"/>
    </row>
    <row r="419" spans="1:56" ht="15.75" customHeight="1" x14ac:dyDescent="0.2">
      <c r="A419" s="93" t="s">
        <v>1798</v>
      </c>
      <c r="B419" s="95" t="s">
        <v>2184</v>
      </c>
      <c r="C419" s="94" t="s">
        <v>2185</v>
      </c>
      <c r="D419" s="94" t="s">
        <v>65</v>
      </c>
      <c r="E419" s="94" t="s">
        <v>65</v>
      </c>
      <c r="F419" s="94" t="s">
        <v>384</v>
      </c>
      <c r="G419" s="96" t="s">
        <v>1295</v>
      </c>
      <c r="H419" s="96" t="s">
        <v>1296</v>
      </c>
      <c r="I419" s="96" t="s">
        <v>46</v>
      </c>
      <c r="J419" s="96" t="s">
        <v>46</v>
      </c>
      <c r="K419" s="96" t="s">
        <v>384</v>
      </c>
      <c r="L419" s="65">
        <f>HLOOKUP(L$20,$S$18:$AW419,ROW($S419)-ROW($S$18)+1,FALSE)</f>
        <v>364</v>
      </c>
      <c r="M419" s="65">
        <f>HLOOKUP(M$20,$S$18:$AW419,ROW($S419)-ROW($S$18)+1,FALSE)</f>
        <v>310</v>
      </c>
      <c r="N419" s="66">
        <f t="shared" si="11"/>
        <v>-0.14835164835164838</v>
      </c>
      <c r="O419" s="31">
        <f>IF(ISERROR(SUMIF($B$21:$B$672,$B419,$M$21:$M$672)/SUMIF($B$21:$B$672,$B419,$L$21:$L$672)-1),"-",SUMIF($B$21:$B$672,$B419,$M$21:$M$672)/SUMIF($B$21:$B$672,$B419,$L$21:$L$672)-1)</f>
        <v>9.5837897042716502E-3</v>
      </c>
      <c r="P419" s="31">
        <f>IF(ISERROR(SUMIF($J$21:$J$672,$J419,$M$21:$M$672)/SUMIF($J$21:$J$672,$J419,$L$21:$L$672)-1),"-",SUMIF($J$21:$J$672,$J419,$M$21:$M$672)/SUMIF($J$21:$J$672,$J419,$L$21:$L$672)-1)</f>
        <v>3.3164699269252473E-2</v>
      </c>
      <c r="Q419" s="31">
        <f>IF(ISERROR(SUMIF($K$21:$K$672,$K419,$M$21:$M$672)/SUMIF($K$21:$K$672,$K419,$L$21:$L$672)-1),"-",SUMIF($K$21:$K$672,$K419,$M$21:$M$672)/SUMIF($K$21:$K$672,$K419,$L$21:$L$672)-1)</f>
        <v>-2.2365450582957913E-2</v>
      </c>
      <c r="R419" s="31">
        <f>IF(ISERROR(SUMIF($I$21:$I$672,$I419,$M$21:$M$672)/SUMIF($I$21:$I$672,$I419,$L$21:$L$672)-1),"-",SUMIF($I$21:$I$672,$I419,$M$21:$M$672)/SUMIF($I$21:$I$672,$I419,$L$21:$L$672)-1)</f>
        <v>3.3164699269252473E-2</v>
      </c>
      <c r="S419" s="46">
        <v>305</v>
      </c>
      <c r="T419" s="46">
        <v>335</v>
      </c>
      <c r="U419" s="46">
        <v>344</v>
      </c>
      <c r="V419" s="46">
        <v>365</v>
      </c>
      <c r="W419" s="46">
        <v>384</v>
      </c>
      <c r="X419" s="46">
        <v>364</v>
      </c>
      <c r="Y419" s="46">
        <v>350</v>
      </c>
      <c r="Z419" s="46">
        <v>333</v>
      </c>
      <c r="AA419" s="46">
        <v>320</v>
      </c>
      <c r="AB419" s="46">
        <v>313</v>
      </c>
      <c r="AC419" s="46">
        <v>310</v>
      </c>
      <c r="AD419" s="46">
        <v>307</v>
      </c>
      <c r="AE419" s="46">
        <v>303</v>
      </c>
      <c r="AF419" s="46">
        <v>304</v>
      </c>
      <c r="AG419" s="46">
        <v>305</v>
      </c>
      <c r="AH419" s="46">
        <v>305</v>
      </c>
      <c r="AI419" s="46">
        <v>304</v>
      </c>
      <c r="AJ419" s="46">
        <v>301</v>
      </c>
      <c r="AK419" s="46">
        <v>298</v>
      </c>
      <c r="AL419" s="46">
        <v>296</v>
      </c>
      <c r="AM419" s="46">
        <v>298</v>
      </c>
      <c r="AN419" s="46">
        <v>300</v>
      </c>
      <c r="AO419" s="46">
        <v>304</v>
      </c>
      <c r="AP419" s="46">
        <v>311</v>
      </c>
      <c r="AQ419" s="46">
        <v>317</v>
      </c>
      <c r="AR419" s="47">
        <v>322</v>
      </c>
      <c r="AS419" s="80" t="str">
        <f>IF(COUNTIF(B$20:B419,B419)=1,1,"-")</f>
        <v>-</v>
      </c>
      <c r="AT419" s="80" t="str">
        <f>IF(COUNTIF(J$20:J419,J419)=1,1,"-")</f>
        <v>-</v>
      </c>
      <c r="AU419" s="80" t="str">
        <f>IF(COUNTIF(K$20:K419,K419)=1,1,"-")</f>
        <v>-</v>
      </c>
      <c r="AV419" s="80" t="str">
        <f>IF(COUNTIF(I$20:I419,I419)=1,1,"-")</f>
        <v>-</v>
      </c>
      <c r="AW419" s="48" t="s">
        <v>241</v>
      </c>
      <c r="AZ419"/>
      <c r="BA419"/>
      <c r="BB419"/>
      <c r="BC419"/>
      <c r="BD419"/>
    </row>
    <row r="420" spans="1:56" ht="15.75" customHeight="1" x14ac:dyDescent="0.2">
      <c r="A420" s="93" t="s">
        <v>1798</v>
      </c>
      <c r="B420" s="95" t="s">
        <v>2236</v>
      </c>
      <c r="C420" s="94" t="s">
        <v>2237</v>
      </c>
      <c r="D420" s="94" t="s">
        <v>88</v>
      </c>
      <c r="E420" s="94" t="s">
        <v>88</v>
      </c>
      <c r="F420" s="94" t="s">
        <v>395</v>
      </c>
      <c r="G420" s="96" t="s">
        <v>1297</v>
      </c>
      <c r="H420" s="96" t="s">
        <v>1298</v>
      </c>
      <c r="I420" s="96" t="s">
        <v>88</v>
      </c>
      <c r="J420" s="96" t="s">
        <v>88</v>
      </c>
      <c r="K420" s="96" t="s">
        <v>395</v>
      </c>
      <c r="L420" s="65">
        <f>HLOOKUP(L$20,$S$18:$AW420,ROW($S420)-ROW($S$18)+1,FALSE)</f>
        <v>1583</v>
      </c>
      <c r="M420" s="65">
        <f>HLOOKUP(M$20,$S$18:$AW420,ROW($S420)-ROW($S$18)+1,FALSE)</f>
        <v>1465</v>
      </c>
      <c r="N420" s="66">
        <f t="shared" si="11"/>
        <v>-7.4542008843967111E-2</v>
      </c>
      <c r="O420" s="31">
        <f>IF(ISERROR(SUMIF($B$21:$B$672,$B420,$M$21:$M$672)/SUMIF($B$21:$B$672,$B420,$L$21:$L$672)-1),"-",SUMIF($B$21:$B$672,$B420,$M$21:$M$672)/SUMIF($B$21:$B$672,$B420,$L$21:$L$672)-1)</f>
        <v>-7.4542008843967111E-2</v>
      </c>
      <c r="P420" s="31">
        <f>IF(ISERROR(SUMIF($J$21:$J$672,$J420,$M$21:$M$672)/SUMIF($J$21:$J$672,$J420,$L$21:$L$672)-1),"-",SUMIF($J$21:$J$672,$J420,$M$21:$M$672)/SUMIF($J$21:$J$672,$J420,$L$21:$L$672)-1)</f>
        <v>-7.2618172912074508E-2</v>
      </c>
      <c r="Q420" s="31">
        <f>IF(ISERROR(SUMIF($K$21:$K$672,$K420,$M$21:$M$672)/SUMIF($K$21:$K$672,$K420,$L$21:$L$672)-1),"-",SUMIF($K$21:$K$672,$K420,$M$21:$M$672)/SUMIF($K$21:$K$672,$K420,$L$21:$L$672)-1)</f>
        <v>-1.9312825455785054E-2</v>
      </c>
      <c r="R420" s="31">
        <f>IF(ISERROR(SUMIF($I$21:$I$672,$I420,$M$21:$M$672)/SUMIF($I$21:$I$672,$I420,$L$21:$L$672)-1),"-",SUMIF($I$21:$I$672,$I420,$M$21:$M$672)/SUMIF($I$21:$I$672,$I420,$L$21:$L$672)-1)</f>
        <v>-7.2618172912074508E-2</v>
      </c>
      <c r="S420" s="46">
        <v>2026</v>
      </c>
      <c r="T420" s="46">
        <v>1955</v>
      </c>
      <c r="U420" s="46">
        <v>1793</v>
      </c>
      <c r="V420" s="46">
        <v>1667</v>
      </c>
      <c r="W420" s="46">
        <v>1617</v>
      </c>
      <c r="X420" s="46">
        <v>1583</v>
      </c>
      <c r="Y420" s="46">
        <v>1535</v>
      </c>
      <c r="Z420" s="46">
        <v>1528</v>
      </c>
      <c r="AA420" s="46">
        <v>1517</v>
      </c>
      <c r="AB420" s="46">
        <v>1489</v>
      </c>
      <c r="AC420" s="46">
        <v>1465</v>
      </c>
      <c r="AD420" s="46">
        <v>1455</v>
      </c>
      <c r="AE420" s="46">
        <v>1447</v>
      </c>
      <c r="AF420" s="46">
        <v>1459</v>
      </c>
      <c r="AG420" s="46">
        <v>1468</v>
      </c>
      <c r="AH420" s="46">
        <v>1469</v>
      </c>
      <c r="AI420" s="46">
        <v>1455</v>
      </c>
      <c r="AJ420" s="46">
        <v>1434</v>
      </c>
      <c r="AK420" s="46">
        <v>1421</v>
      </c>
      <c r="AL420" s="46">
        <v>1397</v>
      </c>
      <c r="AM420" s="46">
        <v>1403</v>
      </c>
      <c r="AN420" s="46">
        <v>1430</v>
      </c>
      <c r="AO420" s="46">
        <v>1446</v>
      </c>
      <c r="AP420" s="46">
        <v>1466</v>
      </c>
      <c r="AQ420" s="46">
        <v>1472</v>
      </c>
      <c r="AR420" s="47">
        <v>1496</v>
      </c>
      <c r="AS420" s="80">
        <f>IF(COUNTIF(B$20:B420,B420)=1,1,"-")</f>
        <v>1</v>
      </c>
      <c r="AT420" s="80" t="str">
        <f>IF(COUNTIF(J$20:J420,J420)=1,1,"-")</f>
        <v>-</v>
      </c>
      <c r="AU420" s="80" t="str">
        <f>IF(COUNTIF(K$20:K420,K420)=1,1,"-")</f>
        <v>-</v>
      </c>
      <c r="AV420" s="80" t="str">
        <f>IF(COUNTIF(I$20:I420,I420)=1,1,"-")</f>
        <v>-</v>
      </c>
      <c r="AW420" s="48" t="s">
        <v>241</v>
      </c>
      <c r="AZ420"/>
      <c r="BA420"/>
      <c r="BB420"/>
      <c r="BC420"/>
      <c r="BD420"/>
    </row>
    <row r="421" spans="1:56" ht="15.75" customHeight="1" x14ac:dyDescent="0.2">
      <c r="A421" s="93" t="s">
        <v>1798</v>
      </c>
      <c r="B421" s="95" t="s">
        <v>1956</v>
      </c>
      <c r="C421" s="94" t="s">
        <v>1957</v>
      </c>
      <c r="D421" s="94" t="s">
        <v>62</v>
      </c>
      <c r="E421" s="94" t="s">
        <v>62</v>
      </c>
      <c r="F421" s="94" t="s">
        <v>389</v>
      </c>
      <c r="G421" s="96" t="s">
        <v>1299</v>
      </c>
      <c r="H421" s="96" t="s">
        <v>1300</v>
      </c>
      <c r="I421" s="96" t="s">
        <v>150</v>
      </c>
      <c r="J421" s="96" t="s">
        <v>150</v>
      </c>
      <c r="K421" s="96" t="s">
        <v>389</v>
      </c>
      <c r="L421" s="65">
        <f>HLOOKUP(L$20,$S$18:$AW421,ROW($S421)-ROW($S$18)+1,FALSE)</f>
        <v>1341</v>
      </c>
      <c r="M421" s="65">
        <f>HLOOKUP(M$20,$S$18:$AW421,ROW($S421)-ROW($S$18)+1,FALSE)</f>
        <v>1257</v>
      </c>
      <c r="N421" s="66">
        <f t="shared" si="11"/>
        <v>-6.2639821029082721E-2</v>
      </c>
      <c r="O421" s="31">
        <f>IF(ISERROR(SUMIF($B$21:$B$672,$B421,$M$21:$M$672)/SUMIF($B$21:$B$672,$B421,$L$21:$L$672)-1),"-",SUMIF($B$21:$B$672,$B421,$M$21:$M$672)/SUMIF($B$21:$B$672,$B421,$L$21:$L$672)-1)</f>
        <v>-6.9290712468193405E-2</v>
      </c>
      <c r="P421" s="31">
        <f>IF(ISERROR(SUMIF($J$21:$J$672,$J421,$M$21:$M$672)/SUMIF($J$21:$J$672,$J421,$L$21:$L$672)-1),"-",SUMIF($J$21:$J$672,$J421,$M$21:$M$672)/SUMIF($J$21:$J$672,$J421,$L$21:$L$672)-1)</f>
        <v>-6.2639821029082721E-2</v>
      </c>
      <c r="Q421" s="31">
        <f>IF(ISERROR(SUMIF($K$21:$K$672,$K421,$M$21:$M$672)/SUMIF($K$21:$K$672,$K421,$L$21:$L$672)-1),"-",SUMIF($K$21:$K$672,$K421,$M$21:$M$672)/SUMIF($K$21:$K$672,$K421,$L$21:$L$672)-1)</f>
        <v>-7.8231982896267982E-2</v>
      </c>
      <c r="R421" s="31">
        <f>IF(ISERROR(SUMIF($I$21:$I$672,$I421,$M$21:$M$672)/SUMIF($I$21:$I$672,$I421,$L$21:$L$672)-1),"-",SUMIF($I$21:$I$672,$I421,$M$21:$M$672)/SUMIF($I$21:$I$672,$I421,$L$21:$L$672)-1)</f>
        <v>-6.2639821029082721E-2</v>
      </c>
      <c r="S421" s="46">
        <v>1310</v>
      </c>
      <c r="T421" s="46">
        <v>1331</v>
      </c>
      <c r="U421" s="46">
        <v>1306</v>
      </c>
      <c r="V421" s="46">
        <v>1312</v>
      </c>
      <c r="W421" s="46">
        <v>1323</v>
      </c>
      <c r="X421" s="46">
        <v>1341</v>
      </c>
      <c r="Y421" s="46">
        <v>1325</v>
      </c>
      <c r="Z421" s="46">
        <v>1320</v>
      </c>
      <c r="AA421" s="46">
        <v>1321</v>
      </c>
      <c r="AB421" s="46">
        <v>1287</v>
      </c>
      <c r="AC421" s="46">
        <v>1257</v>
      </c>
      <c r="AD421" s="46">
        <v>1223</v>
      </c>
      <c r="AE421" s="46">
        <v>1199</v>
      </c>
      <c r="AF421" s="46">
        <v>1184</v>
      </c>
      <c r="AG421" s="46">
        <v>1167</v>
      </c>
      <c r="AH421" s="46">
        <v>1151</v>
      </c>
      <c r="AI421" s="46">
        <v>1153</v>
      </c>
      <c r="AJ421" s="46">
        <v>1139</v>
      </c>
      <c r="AK421" s="46">
        <v>1129</v>
      </c>
      <c r="AL421" s="46">
        <v>1130</v>
      </c>
      <c r="AM421" s="46">
        <v>1137</v>
      </c>
      <c r="AN421" s="46">
        <v>1143</v>
      </c>
      <c r="AO421" s="46">
        <v>1156</v>
      </c>
      <c r="AP421" s="46">
        <v>1188</v>
      </c>
      <c r="AQ421" s="46">
        <v>1222</v>
      </c>
      <c r="AR421" s="47">
        <v>1241</v>
      </c>
      <c r="AS421" s="80" t="str">
        <f>IF(COUNTIF(B$20:B421,B421)=1,1,"-")</f>
        <v>-</v>
      </c>
      <c r="AT421" s="80">
        <f>IF(COUNTIF(J$20:J421,J421)=1,1,"-")</f>
        <v>1</v>
      </c>
      <c r="AU421" s="80" t="str">
        <f>IF(COUNTIF(K$20:K421,K421)=1,1,"-")</f>
        <v>-</v>
      </c>
      <c r="AV421" s="80">
        <f>IF(COUNTIF(I$20:I421,I421)=1,1,"-")</f>
        <v>1</v>
      </c>
      <c r="AW421" s="48" t="s">
        <v>241</v>
      </c>
      <c r="AZ421"/>
      <c r="BA421"/>
      <c r="BB421"/>
      <c r="BC421"/>
      <c r="BD421"/>
    </row>
    <row r="422" spans="1:56" ht="15.75" customHeight="1" x14ac:dyDescent="0.2">
      <c r="A422" s="93" t="s">
        <v>1798</v>
      </c>
      <c r="B422" s="95" t="s">
        <v>2196</v>
      </c>
      <c r="C422" s="94" t="s">
        <v>2197</v>
      </c>
      <c r="D422" s="94" t="s">
        <v>62</v>
      </c>
      <c r="E422" s="94" t="s">
        <v>62</v>
      </c>
      <c r="F422" s="94" t="s">
        <v>389</v>
      </c>
      <c r="G422" s="96" t="s">
        <v>1301</v>
      </c>
      <c r="H422" s="96" t="s">
        <v>1302</v>
      </c>
      <c r="I422" s="96" t="s">
        <v>62</v>
      </c>
      <c r="J422" s="96" t="s">
        <v>62</v>
      </c>
      <c r="K422" s="96" t="s">
        <v>389</v>
      </c>
      <c r="L422" s="65">
        <f>HLOOKUP(L$20,$S$18:$AW422,ROW($S422)-ROW($S$18)+1,FALSE)</f>
        <v>3044</v>
      </c>
      <c r="M422" s="65">
        <f>HLOOKUP(M$20,$S$18:$AW422,ROW($S422)-ROW($S$18)+1,FALSE)</f>
        <v>2651</v>
      </c>
      <c r="N422" s="66">
        <f t="shared" si="11"/>
        <v>-0.12910643889618922</v>
      </c>
      <c r="O422" s="31">
        <f>IF(ISERROR(SUMIF($B$21:$B$672,$B422,$M$21:$M$672)/SUMIF($B$21:$B$672,$B422,$L$21:$L$672)-1),"-",SUMIF($B$21:$B$672,$B422,$M$21:$M$672)/SUMIF($B$21:$B$672,$B422,$L$21:$L$672)-1)</f>
        <v>-0.10907944514501888</v>
      </c>
      <c r="P422" s="31">
        <f>IF(ISERROR(SUMIF($J$21:$J$672,$J422,$M$21:$M$672)/SUMIF($J$21:$J$672,$J422,$L$21:$L$672)-1),"-",SUMIF($J$21:$J$672,$J422,$M$21:$M$672)/SUMIF($J$21:$J$672,$J422,$L$21:$L$672)-1)</f>
        <v>-4.8067437897946319E-2</v>
      </c>
      <c r="Q422" s="31">
        <f>IF(ISERROR(SUMIF($K$21:$K$672,$K422,$M$21:$M$672)/SUMIF($K$21:$K$672,$K422,$L$21:$L$672)-1),"-",SUMIF($K$21:$K$672,$K422,$M$21:$M$672)/SUMIF($K$21:$K$672,$K422,$L$21:$L$672)-1)</f>
        <v>-7.8231982896267982E-2</v>
      </c>
      <c r="R422" s="31">
        <f>IF(ISERROR(SUMIF($I$21:$I$672,$I422,$M$21:$M$672)/SUMIF($I$21:$I$672,$I422,$L$21:$L$672)-1),"-",SUMIF($I$21:$I$672,$I422,$M$21:$M$672)/SUMIF($I$21:$I$672,$I422,$L$21:$L$672)-1)</f>
        <v>-4.8067437897946319E-2</v>
      </c>
      <c r="S422" s="46">
        <v>2165</v>
      </c>
      <c r="T422" s="46">
        <v>2292</v>
      </c>
      <c r="U422" s="46">
        <v>2510</v>
      </c>
      <c r="V422" s="46">
        <v>2727</v>
      </c>
      <c r="W422" s="46">
        <v>2885</v>
      </c>
      <c r="X422" s="46">
        <v>3044</v>
      </c>
      <c r="Y422" s="46">
        <v>3051</v>
      </c>
      <c r="Z422" s="46">
        <v>2942</v>
      </c>
      <c r="AA422" s="46">
        <v>2835</v>
      </c>
      <c r="AB422" s="46">
        <v>2725</v>
      </c>
      <c r="AC422" s="46">
        <v>2651</v>
      </c>
      <c r="AD422" s="46">
        <v>2566</v>
      </c>
      <c r="AE422" s="46">
        <v>2513</v>
      </c>
      <c r="AF422" s="46">
        <v>2481</v>
      </c>
      <c r="AG422" s="46">
        <v>2454</v>
      </c>
      <c r="AH422" s="46">
        <v>2399</v>
      </c>
      <c r="AI422" s="46">
        <v>2340</v>
      </c>
      <c r="AJ422" s="46">
        <v>2291</v>
      </c>
      <c r="AK422" s="46">
        <v>2239</v>
      </c>
      <c r="AL422" s="46">
        <v>2200</v>
      </c>
      <c r="AM422" s="46">
        <v>2184</v>
      </c>
      <c r="AN422" s="46">
        <v>2211</v>
      </c>
      <c r="AO422" s="46">
        <v>2209</v>
      </c>
      <c r="AP422" s="46">
        <v>2218</v>
      </c>
      <c r="AQ422" s="46">
        <v>2244</v>
      </c>
      <c r="AR422" s="47">
        <v>2287</v>
      </c>
      <c r="AS422" s="80" t="str">
        <f>IF(COUNTIF(B$20:B422,B422)=1,1,"-")</f>
        <v>-</v>
      </c>
      <c r="AT422" s="80" t="str">
        <f>IF(COUNTIF(J$20:J422,J422)=1,1,"-")</f>
        <v>-</v>
      </c>
      <c r="AU422" s="80" t="str">
        <f>IF(COUNTIF(K$20:K422,K422)=1,1,"-")</f>
        <v>-</v>
      </c>
      <c r="AV422" s="80" t="str">
        <f>IF(COUNTIF(I$20:I422,I422)=1,1,"-")</f>
        <v>-</v>
      </c>
      <c r="AW422" s="48" t="s">
        <v>241</v>
      </c>
      <c r="AZ422"/>
      <c r="BA422"/>
      <c r="BB422"/>
      <c r="BC422"/>
      <c r="BD422"/>
    </row>
    <row r="423" spans="1:56" ht="15.75" customHeight="1" x14ac:dyDescent="0.2">
      <c r="A423" s="93" t="s">
        <v>1798</v>
      </c>
      <c r="B423" s="95" t="s">
        <v>2238</v>
      </c>
      <c r="C423" s="94" t="s">
        <v>2239</v>
      </c>
      <c r="D423" s="94" t="s">
        <v>96</v>
      </c>
      <c r="E423" s="94" t="s">
        <v>96</v>
      </c>
      <c r="F423" s="94" t="s">
        <v>394</v>
      </c>
      <c r="G423" s="96" t="s">
        <v>1303</v>
      </c>
      <c r="H423" s="96" t="s">
        <v>1304</v>
      </c>
      <c r="I423" s="96" t="s">
        <v>96</v>
      </c>
      <c r="J423" s="96" t="s">
        <v>96</v>
      </c>
      <c r="K423" s="96" t="s">
        <v>394</v>
      </c>
      <c r="L423" s="65">
        <f>HLOOKUP(L$20,$S$18:$AW423,ROW($S423)-ROW($S$18)+1,FALSE)</f>
        <v>366</v>
      </c>
      <c r="M423" s="65">
        <f>HLOOKUP(M$20,$S$18:$AW423,ROW($S423)-ROW($S$18)+1,FALSE)</f>
        <v>359</v>
      </c>
      <c r="N423" s="66">
        <f t="shared" si="11"/>
        <v>-1.9125683060109311E-2</v>
      </c>
      <c r="O423" s="31">
        <f>IF(ISERROR(SUMIF($B$21:$B$672,$B423,$M$21:$M$672)/SUMIF($B$21:$B$672,$B423,$L$21:$L$672)-1),"-",SUMIF($B$21:$B$672,$B423,$M$21:$M$672)/SUMIF($B$21:$B$672,$B423,$L$21:$L$672)-1)</f>
        <v>-1.9125683060109311E-2</v>
      </c>
      <c r="P423" s="31">
        <f>IF(ISERROR(SUMIF($J$21:$J$672,$J423,$M$21:$M$672)/SUMIF($J$21:$J$672,$J423,$L$21:$L$672)-1),"-",SUMIF($J$21:$J$672,$J423,$M$21:$M$672)/SUMIF($J$21:$J$672,$J423,$L$21:$L$672)-1)</f>
        <v>-1.9125683060109311E-2</v>
      </c>
      <c r="Q423" s="31">
        <f>IF(ISERROR(SUMIF($K$21:$K$672,$K423,$M$21:$M$672)/SUMIF($K$21:$K$672,$K423,$L$21:$L$672)-1),"-",SUMIF($K$21:$K$672,$K423,$M$21:$M$672)/SUMIF($K$21:$K$672,$K423,$L$21:$L$672)-1)</f>
        <v>-5.2308392085512856E-2</v>
      </c>
      <c r="R423" s="31">
        <f>IF(ISERROR(SUMIF($I$21:$I$672,$I423,$M$21:$M$672)/SUMIF($I$21:$I$672,$I423,$L$21:$L$672)-1),"-",SUMIF($I$21:$I$672,$I423,$M$21:$M$672)/SUMIF($I$21:$I$672,$I423,$L$21:$L$672)-1)</f>
        <v>-1.9125683060109311E-2</v>
      </c>
      <c r="S423" s="46">
        <v>479</v>
      </c>
      <c r="T423" s="46">
        <v>463</v>
      </c>
      <c r="U423" s="46">
        <v>478</v>
      </c>
      <c r="V423" s="46">
        <v>431</v>
      </c>
      <c r="W423" s="46">
        <v>384</v>
      </c>
      <c r="X423" s="46">
        <v>366</v>
      </c>
      <c r="Y423" s="46">
        <v>352</v>
      </c>
      <c r="Z423" s="46">
        <v>339</v>
      </c>
      <c r="AA423" s="46">
        <v>351</v>
      </c>
      <c r="AB423" s="46">
        <v>351</v>
      </c>
      <c r="AC423" s="46">
        <v>359</v>
      </c>
      <c r="AD423" s="46">
        <v>367</v>
      </c>
      <c r="AE423" s="46">
        <v>374</v>
      </c>
      <c r="AF423" s="46">
        <v>374</v>
      </c>
      <c r="AG423" s="46">
        <v>370</v>
      </c>
      <c r="AH423" s="46">
        <v>367</v>
      </c>
      <c r="AI423" s="46">
        <v>364</v>
      </c>
      <c r="AJ423" s="46">
        <v>363</v>
      </c>
      <c r="AK423" s="46">
        <v>366</v>
      </c>
      <c r="AL423" s="46">
        <v>373</v>
      </c>
      <c r="AM423" s="46">
        <v>374</v>
      </c>
      <c r="AN423" s="46">
        <v>384</v>
      </c>
      <c r="AO423" s="46">
        <v>393</v>
      </c>
      <c r="AP423" s="46">
        <v>404</v>
      </c>
      <c r="AQ423" s="46">
        <v>414</v>
      </c>
      <c r="AR423" s="47">
        <v>421</v>
      </c>
      <c r="AS423" s="80">
        <f>IF(COUNTIF(B$20:B423,B423)=1,1,"-")</f>
        <v>1</v>
      </c>
      <c r="AT423" s="80">
        <f>IF(COUNTIF(J$20:J423,J423)=1,1,"-")</f>
        <v>1</v>
      </c>
      <c r="AU423" s="80" t="str">
        <f>IF(COUNTIF(K$20:K423,K423)=1,1,"-")</f>
        <v>-</v>
      </c>
      <c r="AV423" s="80">
        <f>IF(COUNTIF(I$20:I423,I423)=1,1,"-")</f>
        <v>1</v>
      </c>
      <c r="AW423" s="48" t="s">
        <v>241</v>
      </c>
      <c r="AZ423"/>
      <c r="BA423"/>
      <c r="BB423"/>
      <c r="BC423"/>
      <c r="BD423"/>
    </row>
    <row r="424" spans="1:56" ht="15.75" customHeight="1" x14ac:dyDescent="0.2">
      <c r="A424" s="93" t="s">
        <v>1798</v>
      </c>
      <c r="B424" s="95" t="s">
        <v>2136</v>
      </c>
      <c r="C424" s="94" t="s">
        <v>2137</v>
      </c>
      <c r="D424" s="94" t="s">
        <v>280</v>
      </c>
      <c r="E424" s="94" t="s">
        <v>278</v>
      </c>
      <c r="F424" s="94" t="s">
        <v>384</v>
      </c>
      <c r="G424" s="96" t="s">
        <v>1305</v>
      </c>
      <c r="H424" s="96" t="s">
        <v>1306</v>
      </c>
      <c r="I424" s="96" t="s">
        <v>280</v>
      </c>
      <c r="J424" s="96" t="s">
        <v>278</v>
      </c>
      <c r="K424" s="96" t="s">
        <v>384</v>
      </c>
      <c r="L424" s="65">
        <f>HLOOKUP(L$20,$S$18:$AW424,ROW($S424)-ROW($S$18)+1,FALSE)</f>
        <v>1502</v>
      </c>
      <c r="M424" s="65">
        <f>HLOOKUP(M$20,$S$18:$AW424,ROW($S424)-ROW($S$18)+1,FALSE)</f>
        <v>1373</v>
      </c>
      <c r="N424" s="66">
        <f t="shared" si="11"/>
        <v>-8.5885486018641766E-2</v>
      </c>
      <c r="O424" s="31">
        <f>IF(ISERROR(SUMIF($B$21:$B$672,$B424,$M$21:$M$672)/SUMIF($B$21:$B$672,$B424,$L$21:$L$672)-1),"-",SUMIF($B$21:$B$672,$B424,$M$21:$M$672)/SUMIF($B$21:$B$672,$B424,$L$21:$L$672)-1)</f>
        <v>-7.5183246073298404E-2</v>
      </c>
      <c r="P424" s="31">
        <f>IF(ISERROR(SUMIF($J$21:$J$672,$J424,$M$21:$M$672)/SUMIF($J$21:$J$672,$J424,$L$21:$L$672)-1),"-",SUMIF($J$21:$J$672,$J424,$M$21:$M$672)/SUMIF($J$21:$J$672,$J424,$L$21:$L$672)-1)</f>
        <v>-4.881066959989E-2</v>
      </c>
      <c r="Q424" s="31">
        <f>IF(ISERROR(SUMIF($K$21:$K$672,$K424,$M$21:$M$672)/SUMIF($K$21:$K$672,$K424,$L$21:$L$672)-1),"-",SUMIF($K$21:$K$672,$K424,$M$21:$M$672)/SUMIF($K$21:$K$672,$K424,$L$21:$L$672)-1)</f>
        <v>-2.2365450582957913E-2</v>
      </c>
      <c r="R424" s="31">
        <f>IF(ISERROR(SUMIF($I$21:$I$672,$I424,$M$21:$M$672)/SUMIF($I$21:$I$672,$I424,$L$21:$L$672)-1),"-",SUMIF($I$21:$I$672,$I424,$M$21:$M$672)/SUMIF($I$21:$I$672,$I424,$L$21:$L$672)-1)</f>
        <v>-4.881066959989E-2</v>
      </c>
      <c r="S424" s="46">
        <v>1254</v>
      </c>
      <c r="T424" s="46">
        <v>1387</v>
      </c>
      <c r="U424" s="46">
        <v>1426</v>
      </c>
      <c r="V424" s="46">
        <v>1490</v>
      </c>
      <c r="W424" s="46">
        <v>1548</v>
      </c>
      <c r="X424" s="46">
        <v>1502</v>
      </c>
      <c r="Y424" s="46">
        <v>1482</v>
      </c>
      <c r="Z424" s="46">
        <v>1446</v>
      </c>
      <c r="AA424" s="46">
        <v>1405</v>
      </c>
      <c r="AB424" s="46">
        <v>1378</v>
      </c>
      <c r="AC424" s="46">
        <v>1373</v>
      </c>
      <c r="AD424" s="46">
        <v>1380</v>
      </c>
      <c r="AE424" s="46">
        <v>1389</v>
      </c>
      <c r="AF424" s="46">
        <v>1383</v>
      </c>
      <c r="AG424" s="46">
        <v>1389</v>
      </c>
      <c r="AH424" s="46">
        <v>1380</v>
      </c>
      <c r="AI424" s="46">
        <v>1357</v>
      </c>
      <c r="AJ424" s="46">
        <v>1334</v>
      </c>
      <c r="AK424" s="46">
        <v>1309</v>
      </c>
      <c r="AL424" s="46">
        <v>1297</v>
      </c>
      <c r="AM424" s="46">
        <v>1297</v>
      </c>
      <c r="AN424" s="46">
        <v>1305</v>
      </c>
      <c r="AO424" s="46">
        <v>1311</v>
      </c>
      <c r="AP424" s="46">
        <v>1327</v>
      </c>
      <c r="AQ424" s="46">
        <v>1332</v>
      </c>
      <c r="AR424" s="47">
        <v>1331</v>
      </c>
      <c r="AS424" s="80" t="str">
        <f>IF(COUNTIF(B$20:B424,B424)=1,1,"-")</f>
        <v>-</v>
      </c>
      <c r="AT424" s="80" t="str">
        <f>IF(COUNTIF(J$20:J424,J424)=1,1,"-")</f>
        <v>-</v>
      </c>
      <c r="AU424" s="80" t="str">
        <f>IF(COUNTIF(K$20:K424,K424)=1,1,"-")</f>
        <v>-</v>
      </c>
      <c r="AV424" s="80" t="str">
        <f>IF(COUNTIF(I$20:I424,I424)=1,1,"-")</f>
        <v>-</v>
      </c>
      <c r="AW424" s="48" t="s">
        <v>241</v>
      </c>
      <c r="AZ424"/>
      <c r="BA424"/>
      <c r="BB424"/>
      <c r="BC424"/>
      <c r="BD424"/>
    </row>
    <row r="425" spans="1:56" ht="15.75" customHeight="1" x14ac:dyDescent="0.2">
      <c r="A425" s="93" t="s">
        <v>1798</v>
      </c>
      <c r="B425" s="95" t="s">
        <v>2240</v>
      </c>
      <c r="C425" s="94" t="s">
        <v>2241</v>
      </c>
      <c r="D425" s="94" t="s">
        <v>154</v>
      </c>
      <c r="E425" s="94" t="s">
        <v>154</v>
      </c>
      <c r="F425" s="94" t="s">
        <v>389</v>
      </c>
      <c r="G425" s="96" t="s">
        <v>1307</v>
      </c>
      <c r="H425" s="96" t="s">
        <v>1308</v>
      </c>
      <c r="I425" s="96" t="s">
        <v>154</v>
      </c>
      <c r="J425" s="96" t="s">
        <v>154</v>
      </c>
      <c r="K425" s="96" t="s">
        <v>389</v>
      </c>
      <c r="L425" s="65">
        <f>HLOOKUP(L$20,$S$18:$AW425,ROW($S425)-ROW($S$18)+1,FALSE)</f>
        <v>1559</v>
      </c>
      <c r="M425" s="65">
        <f>HLOOKUP(M$20,$S$18:$AW425,ROW($S425)-ROW($S$18)+1,FALSE)</f>
        <v>1459</v>
      </c>
      <c r="N425" s="66">
        <f t="shared" si="11"/>
        <v>-6.4143681847337986E-2</v>
      </c>
      <c r="O425" s="31">
        <f>IF(ISERROR(SUMIF($B$21:$B$672,$B425,$M$21:$M$672)/SUMIF($B$21:$B$672,$B425,$L$21:$L$672)-1),"-",SUMIF($B$21:$B$672,$B425,$M$21:$M$672)/SUMIF($B$21:$B$672,$B425,$L$21:$L$672)-1)</f>
        <v>-6.4143681847337986E-2</v>
      </c>
      <c r="P425" s="31">
        <f>IF(ISERROR(SUMIF($J$21:$J$672,$J425,$M$21:$M$672)/SUMIF($J$21:$J$672,$J425,$L$21:$L$672)-1),"-",SUMIF($J$21:$J$672,$J425,$M$21:$M$672)/SUMIF($J$21:$J$672,$J425,$L$21:$L$672)-1)</f>
        <v>-9.1054953870838395E-2</v>
      </c>
      <c r="Q425" s="31">
        <f>IF(ISERROR(SUMIF($K$21:$K$672,$K425,$M$21:$M$672)/SUMIF($K$21:$K$672,$K425,$L$21:$L$672)-1),"-",SUMIF($K$21:$K$672,$K425,$M$21:$M$672)/SUMIF($K$21:$K$672,$K425,$L$21:$L$672)-1)</f>
        <v>-7.8231982896267982E-2</v>
      </c>
      <c r="R425" s="31">
        <f>IF(ISERROR(SUMIF($I$21:$I$672,$I425,$M$21:$M$672)/SUMIF($I$21:$I$672,$I425,$L$21:$L$672)-1),"-",SUMIF($I$21:$I$672,$I425,$M$21:$M$672)/SUMIF($I$21:$I$672,$I425,$L$21:$L$672)-1)</f>
        <v>-9.1054953870838395E-2</v>
      </c>
      <c r="S425" s="46">
        <v>1215</v>
      </c>
      <c r="T425" s="46">
        <v>1217</v>
      </c>
      <c r="U425" s="46">
        <v>1306</v>
      </c>
      <c r="V425" s="46">
        <v>1367</v>
      </c>
      <c r="W425" s="46">
        <v>1474</v>
      </c>
      <c r="X425" s="46">
        <v>1559</v>
      </c>
      <c r="Y425" s="46">
        <v>1599</v>
      </c>
      <c r="Z425" s="46">
        <v>1584</v>
      </c>
      <c r="AA425" s="46">
        <v>1546</v>
      </c>
      <c r="AB425" s="46">
        <v>1494</v>
      </c>
      <c r="AC425" s="46">
        <v>1459</v>
      </c>
      <c r="AD425" s="46">
        <v>1441</v>
      </c>
      <c r="AE425" s="46">
        <v>1430</v>
      </c>
      <c r="AF425" s="46">
        <v>1425</v>
      </c>
      <c r="AG425" s="46">
        <v>1416</v>
      </c>
      <c r="AH425" s="46">
        <v>1405</v>
      </c>
      <c r="AI425" s="46">
        <v>1386</v>
      </c>
      <c r="AJ425" s="46">
        <v>1370</v>
      </c>
      <c r="AK425" s="46">
        <v>1357</v>
      </c>
      <c r="AL425" s="46">
        <v>1341</v>
      </c>
      <c r="AM425" s="46">
        <v>1342</v>
      </c>
      <c r="AN425" s="46">
        <v>1346</v>
      </c>
      <c r="AO425" s="46">
        <v>1362</v>
      </c>
      <c r="AP425" s="46">
        <v>1372</v>
      </c>
      <c r="AQ425" s="46">
        <v>1386</v>
      </c>
      <c r="AR425" s="47">
        <v>1399</v>
      </c>
      <c r="AS425" s="80">
        <f>IF(COUNTIF(B$20:B425,B425)=1,1,"-")</f>
        <v>1</v>
      </c>
      <c r="AT425" s="80">
        <f>IF(COUNTIF(J$20:J425,J425)=1,1,"-")</f>
        <v>1</v>
      </c>
      <c r="AU425" s="80" t="str">
        <f>IF(COUNTIF(K$20:K425,K425)=1,1,"-")</f>
        <v>-</v>
      </c>
      <c r="AV425" s="80">
        <f>IF(COUNTIF(I$20:I425,I425)=1,1,"-")</f>
        <v>1</v>
      </c>
      <c r="AW425" s="48" t="s">
        <v>241</v>
      </c>
      <c r="AZ425"/>
      <c r="BA425"/>
      <c r="BB425"/>
      <c r="BC425"/>
      <c r="BD425"/>
    </row>
    <row r="426" spans="1:56" ht="15.75" customHeight="1" x14ac:dyDescent="0.2">
      <c r="A426" s="93" t="s">
        <v>1798</v>
      </c>
      <c r="B426" s="95" t="s">
        <v>435</v>
      </c>
      <c r="C426" s="94" t="s">
        <v>6</v>
      </c>
      <c r="D426" s="94" t="s">
        <v>7</v>
      </c>
      <c r="E426" s="94" t="s">
        <v>7</v>
      </c>
      <c r="F426" s="94" t="s">
        <v>390</v>
      </c>
      <c r="G426" s="96" t="s">
        <v>1309</v>
      </c>
      <c r="H426" s="96" t="s">
        <v>1310</v>
      </c>
      <c r="I426" s="96" t="s">
        <v>7</v>
      </c>
      <c r="J426" s="96" t="s">
        <v>7</v>
      </c>
      <c r="K426" s="96" t="s">
        <v>390</v>
      </c>
      <c r="L426" s="65">
        <f>HLOOKUP(L$20,$S$18:$AW426,ROW($S426)-ROW($S$18)+1,FALSE)</f>
        <v>35</v>
      </c>
      <c r="M426" s="65">
        <f>HLOOKUP(M$20,$S$18:$AW426,ROW($S426)-ROW($S$18)+1,FALSE)</f>
        <v>27</v>
      </c>
      <c r="N426" s="66">
        <f t="shared" si="11"/>
        <v>-0.22857142857142854</v>
      </c>
      <c r="O426" s="31">
        <f>IF(ISERROR(SUMIF($B$21:$B$672,$B426,$M$21:$M$672)/SUMIF($B$21:$B$672,$B426,$L$21:$L$672)-1),"-",SUMIF($B$21:$B$672,$B426,$M$21:$M$672)/SUMIF($B$21:$B$672,$B426,$L$21:$L$672)-1)</f>
        <v>-0.22857142857142854</v>
      </c>
      <c r="P426" s="31">
        <f>IF(ISERROR(SUMIF($J$21:$J$672,$J426,$M$21:$M$672)/SUMIF($J$21:$J$672,$J426,$L$21:$L$672)-1),"-",SUMIF($J$21:$J$672,$J426,$M$21:$M$672)/SUMIF($J$21:$J$672,$J426,$L$21:$L$672)-1)</f>
        <v>-0.22857142857142854</v>
      </c>
      <c r="Q426" s="31">
        <f>IF(ISERROR(SUMIF($K$21:$K$672,$K426,$M$21:$M$672)/SUMIF($K$21:$K$672,$K426,$L$21:$L$672)-1),"-",SUMIF($K$21:$K$672,$K426,$M$21:$M$672)/SUMIF($K$21:$K$672,$K426,$L$21:$L$672)-1)</f>
        <v>-6.9640082528846903E-2</v>
      </c>
      <c r="R426" s="31">
        <f>IF(ISERROR(SUMIF($I$21:$I$672,$I426,$M$21:$M$672)/SUMIF($I$21:$I$672,$I426,$L$21:$L$672)-1),"-",SUMIF($I$21:$I$672,$I426,$M$21:$M$672)/SUMIF($I$21:$I$672,$I426,$L$21:$L$672)-1)</f>
        <v>-0.22857142857142854</v>
      </c>
      <c r="S426" s="46">
        <v>53</v>
      </c>
      <c r="T426" s="46">
        <v>38</v>
      </c>
      <c r="U426" s="46">
        <v>41</v>
      </c>
      <c r="V426" s="46">
        <v>35</v>
      </c>
      <c r="W426" s="46">
        <v>34</v>
      </c>
      <c r="X426" s="46">
        <v>35</v>
      </c>
      <c r="Y426" s="46">
        <v>32</v>
      </c>
      <c r="Z426" s="46">
        <v>33</v>
      </c>
      <c r="AA426" s="46">
        <v>33</v>
      </c>
      <c r="AB426" s="46">
        <v>31</v>
      </c>
      <c r="AC426" s="46">
        <v>27</v>
      </c>
      <c r="AD426" s="46">
        <v>26</v>
      </c>
      <c r="AE426" s="46">
        <v>20</v>
      </c>
      <c r="AF426" s="46">
        <v>19</v>
      </c>
      <c r="AG426" s="46">
        <v>15</v>
      </c>
      <c r="AH426" s="46">
        <v>11</v>
      </c>
      <c r="AI426" s="46">
        <v>12</v>
      </c>
      <c r="AJ426" s="46">
        <v>12</v>
      </c>
      <c r="AK426" s="46">
        <v>13</v>
      </c>
      <c r="AL426" s="46">
        <v>13</v>
      </c>
      <c r="AM426" s="46">
        <v>12</v>
      </c>
      <c r="AN426" s="46">
        <v>16</v>
      </c>
      <c r="AO426" s="46">
        <v>18</v>
      </c>
      <c r="AP426" s="46">
        <v>19</v>
      </c>
      <c r="AQ426" s="46">
        <v>18</v>
      </c>
      <c r="AR426" s="47">
        <v>15</v>
      </c>
      <c r="AS426" s="80">
        <f>IF(COUNTIF(B$20:B426,B426)=1,1,"-")</f>
        <v>1</v>
      </c>
      <c r="AT426" s="80">
        <f>IF(COUNTIF(J$20:J426,J426)=1,1,"-")</f>
        <v>1</v>
      </c>
      <c r="AU426" s="80" t="str">
        <f>IF(COUNTIF(K$20:K426,K426)=1,1,"-")</f>
        <v>-</v>
      </c>
      <c r="AV426" s="80">
        <f>IF(COUNTIF(I$20:I426,I426)=1,1,"-")</f>
        <v>1</v>
      </c>
      <c r="AW426" s="48" t="s">
        <v>241</v>
      </c>
      <c r="AZ426"/>
      <c r="BA426"/>
      <c r="BB426"/>
      <c r="BC426"/>
      <c r="BD426"/>
    </row>
    <row r="427" spans="1:56" ht="15.75" customHeight="1" x14ac:dyDescent="0.2">
      <c r="A427" s="93" t="s">
        <v>1798</v>
      </c>
      <c r="B427" s="95" t="s">
        <v>1907</v>
      </c>
      <c r="C427" s="94" t="s">
        <v>1908</v>
      </c>
      <c r="D427" s="94" t="s">
        <v>22</v>
      </c>
      <c r="E427" s="94" t="s">
        <v>22</v>
      </c>
      <c r="F427" s="94" t="s">
        <v>391</v>
      </c>
      <c r="G427" s="96" t="s">
        <v>1311</v>
      </c>
      <c r="H427" s="96" t="s">
        <v>1312</v>
      </c>
      <c r="I427" s="96" t="s">
        <v>192</v>
      </c>
      <c r="J427" s="96" t="s">
        <v>192</v>
      </c>
      <c r="K427" s="96" t="s">
        <v>391</v>
      </c>
      <c r="L427" s="65">
        <f>HLOOKUP(L$20,$S$18:$AW427,ROW($S427)-ROW($S$18)+1,FALSE)</f>
        <v>381</v>
      </c>
      <c r="M427" s="65">
        <f>HLOOKUP(M$20,$S$18:$AW427,ROW($S427)-ROW($S$18)+1,FALSE)</f>
        <v>355</v>
      </c>
      <c r="N427" s="66">
        <f t="shared" si="11"/>
        <v>-6.8241469816272993E-2</v>
      </c>
      <c r="O427" s="31">
        <f>IF(ISERROR(SUMIF($B$21:$B$672,$B427,$M$21:$M$672)/SUMIF($B$21:$B$672,$B427,$L$21:$L$672)-1),"-",SUMIF($B$21:$B$672,$B427,$M$21:$M$672)/SUMIF($B$21:$B$672,$B427,$L$21:$L$672)-1)</f>
        <v>-2.0822331195775146E-2</v>
      </c>
      <c r="P427" s="31">
        <f>IF(ISERROR(SUMIF($J$21:$J$672,$J427,$M$21:$M$672)/SUMIF($J$21:$J$672,$J427,$L$21:$L$672)-1),"-",SUMIF($J$21:$J$672,$J427,$M$21:$M$672)/SUMIF($J$21:$J$672,$J427,$L$21:$L$672)-1)</f>
        <v>-5.5183946488294278E-2</v>
      </c>
      <c r="Q427" s="31">
        <f>IF(ISERROR(SUMIF($K$21:$K$672,$K427,$M$21:$M$672)/SUMIF($K$21:$K$672,$K427,$L$21:$L$672)-1),"-",SUMIF($K$21:$K$672,$K427,$M$21:$M$672)/SUMIF($K$21:$K$672,$K427,$L$21:$L$672)-1)</f>
        <v>-3.0916047319583084E-2</v>
      </c>
      <c r="R427" s="31">
        <f>IF(ISERROR(SUMIF($I$21:$I$672,$I427,$M$21:$M$672)/SUMIF($I$21:$I$672,$I427,$L$21:$L$672)-1),"-",SUMIF($I$21:$I$672,$I427,$M$21:$M$672)/SUMIF($I$21:$I$672,$I427,$L$21:$L$672)-1)</f>
        <v>-6.8241469816272993E-2</v>
      </c>
      <c r="S427" s="46">
        <v>340</v>
      </c>
      <c r="T427" s="46">
        <v>360</v>
      </c>
      <c r="U427" s="46">
        <v>365</v>
      </c>
      <c r="V427" s="46">
        <v>405</v>
      </c>
      <c r="W427" s="46">
        <v>404</v>
      </c>
      <c r="X427" s="46">
        <v>381</v>
      </c>
      <c r="Y427" s="46">
        <v>381</v>
      </c>
      <c r="Z427" s="46">
        <v>359</v>
      </c>
      <c r="AA427" s="46">
        <v>343</v>
      </c>
      <c r="AB427" s="46">
        <v>350</v>
      </c>
      <c r="AC427" s="46">
        <v>355</v>
      </c>
      <c r="AD427" s="46">
        <v>358</v>
      </c>
      <c r="AE427" s="46">
        <v>362</v>
      </c>
      <c r="AF427" s="46">
        <v>361</v>
      </c>
      <c r="AG427" s="46">
        <v>360</v>
      </c>
      <c r="AH427" s="46">
        <v>355</v>
      </c>
      <c r="AI427" s="46">
        <v>345</v>
      </c>
      <c r="AJ427" s="46">
        <v>338</v>
      </c>
      <c r="AK427" s="46">
        <v>334</v>
      </c>
      <c r="AL427" s="46">
        <v>330</v>
      </c>
      <c r="AM427" s="46">
        <v>331</v>
      </c>
      <c r="AN427" s="46">
        <v>335</v>
      </c>
      <c r="AO427" s="46">
        <v>339</v>
      </c>
      <c r="AP427" s="46">
        <v>343</v>
      </c>
      <c r="AQ427" s="46">
        <v>343</v>
      </c>
      <c r="AR427" s="47">
        <v>348</v>
      </c>
      <c r="AS427" s="80" t="str">
        <f>IF(COUNTIF(B$20:B427,B427)=1,1,"-")</f>
        <v>-</v>
      </c>
      <c r="AT427" s="80" t="str">
        <f>IF(COUNTIF(J$20:J427,J427)=1,1,"-")</f>
        <v>-</v>
      </c>
      <c r="AU427" s="80" t="str">
        <f>IF(COUNTIF(K$20:K427,K427)=1,1,"-")</f>
        <v>-</v>
      </c>
      <c r="AV427" s="80">
        <f>IF(COUNTIF(I$20:I427,I427)=1,1,"-")</f>
        <v>1</v>
      </c>
      <c r="AW427" s="48" t="s">
        <v>241</v>
      </c>
      <c r="AZ427"/>
      <c r="BA427"/>
      <c r="BB427"/>
      <c r="BC427"/>
      <c r="BD427"/>
    </row>
    <row r="428" spans="1:56" ht="15.75" customHeight="1" x14ac:dyDescent="0.2">
      <c r="A428" s="93" t="s">
        <v>1798</v>
      </c>
      <c r="B428" s="95" t="s">
        <v>470</v>
      </c>
      <c r="C428" s="94" t="s">
        <v>2</v>
      </c>
      <c r="D428" s="94" t="s">
        <v>339</v>
      </c>
      <c r="E428" s="94" t="s">
        <v>3</v>
      </c>
      <c r="F428" s="94" t="s">
        <v>390</v>
      </c>
      <c r="G428" s="96" t="s">
        <v>1313</v>
      </c>
      <c r="H428" s="96" t="s">
        <v>1314</v>
      </c>
      <c r="I428" s="96" t="s">
        <v>380</v>
      </c>
      <c r="J428" s="96" t="s">
        <v>3</v>
      </c>
      <c r="K428" s="96" t="s">
        <v>390</v>
      </c>
      <c r="L428" s="65">
        <f>HLOOKUP(L$20,$S$18:$AW428,ROW($S428)-ROW($S$18)+1,FALSE)</f>
        <v>136</v>
      </c>
      <c r="M428" s="65">
        <f>HLOOKUP(M$20,$S$18:$AW428,ROW($S428)-ROW($S$18)+1,FALSE)</f>
        <v>107</v>
      </c>
      <c r="N428" s="66">
        <f t="shared" si="11"/>
        <v>-0.21323529411764708</v>
      </c>
      <c r="O428" s="31">
        <f>IF(ISERROR(SUMIF($B$21:$B$672,$B428,$M$21:$M$672)/SUMIF($B$21:$B$672,$B428,$L$21:$L$672)-1),"-",SUMIF($B$21:$B$672,$B428,$M$21:$M$672)/SUMIF($B$21:$B$672,$B428,$L$21:$L$672)-1)</f>
        <v>-0.21323529411764708</v>
      </c>
      <c r="P428" s="31">
        <f>IF(ISERROR(SUMIF($J$21:$J$672,$J428,$M$21:$M$672)/SUMIF($J$21:$J$672,$J428,$L$21:$L$672)-1),"-",SUMIF($J$21:$J$672,$J428,$M$21:$M$672)/SUMIF($J$21:$J$672,$J428,$L$21:$L$672)-1)</f>
        <v>-0.21323529411764708</v>
      </c>
      <c r="Q428" s="31">
        <f>IF(ISERROR(SUMIF($K$21:$K$672,$K428,$M$21:$M$672)/SUMIF($K$21:$K$672,$K428,$L$21:$L$672)-1),"-",SUMIF($K$21:$K$672,$K428,$M$21:$M$672)/SUMIF($K$21:$K$672,$K428,$L$21:$L$672)-1)</f>
        <v>-6.9640082528846903E-2</v>
      </c>
      <c r="R428" s="31">
        <f>IF(ISERROR(SUMIF($I$21:$I$672,$I428,$M$21:$M$672)/SUMIF($I$21:$I$672,$I428,$L$21:$L$672)-1),"-",SUMIF($I$21:$I$672,$I428,$M$21:$M$672)/SUMIF($I$21:$I$672,$I428,$L$21:$L$672)-1)</f>
        <v>-0.21323529411764708</v>
      </c>
      <c r="S428" s="46">
        <v>165</v>
      </c>
      <c r="T428" s="46">
        <v>176</v>
      </c>
      <c r="U428" s="46">
        <v>153</v>
      </c>
      <c r="V428" s="46">
        <v>147</v>
      </c>
      <c r="W428" s="46">
        <v>149</v>
      </c>
      <c r="X428" s="46">
        <v>136</v>
      </c>
      <c r="Y428" s="46">
        <v>131</v>
      </c>
      <c r="Z428" s="46">
        <v>122</v>
      </c>
      <c r="AA428" s="46">
        <v>115</v>
      </c>
      <c r="AB428" s="46">
        <v>108</v>
      </c>
      <c r="AC428" s="46">
        <v>107</v>
      </c>
      <c r="AD428" s="46">
        <v>102</v>
      </c>
      <c r="AE428" s="46">
        <v>96</v>
      </c>
      <c r="AF428" s="46">
        <v>98</v>
      </c>
      <c r="AG428" s="46">
        <v>101</v>
      </c>
      <c r="AH428" s="46">
        <v>100</v>
      </c>
      <c r="AI428" s="46">
        <v>94</v>
      </c>
      <c r="AJ428" s="46">
        <v>92</v>
      </c>
      <c r="AK428" s="46">
        <v>91</v>
      </c>
      <c r="AL428" s="46">
        <v>88</v>
      </c>
      <c r="AM428" s="46">
        <v>89</v>
      </c>
      <c r="AN428" s="46">
        <v>88</v>
      </c>
      <c r="AO428" s="46">
        <v>82</v>
      </c>
      <c r="AP428" s="46">
        <v>79</v>
      </c>
      <c r="AQ428" s="46">
        <v>78</v>
      </c>
      <c r="AR428" s="47">
        <v>76</v>
      </c>
      <c r="AS428" s="80">
        <f>IF(COUNTIF(B$20:B428,B428)=1,1,"-")</f>
        <v>1</v>
      </c>
      <c r="AT428" s="80">
        <f>IF(COUNTIF(J$20:J428,J428)=1,1,"-")</f>
        <v>1</v>
      </c>
      <c r="AU428" s="80" t="str">
        <f>IF(COUNTIF(K$20:K428,K428)=1,1,"-")</f>
        <v>-</v>
      </c>
      <c r="AV428" s="80">
        <f>IF(COUNTIF(I$20:I428,I428)=1,1,"-")</f>
        <v>1</v>
      </c>
      <c r="AW428" s="48" t="s">
        <v>241</v>
      </c>
      <c r="AZ428"/>
      <c r="BA428"/>
      <c r="BB428"/>
      <c r="BC428"/>
      <c r="BD428"/>
    </row>
    <row r="429" spans="1:56" ht="15.75" customHeight="1" x14ac:dyDescent="0.2">
      <c r="A429" s="93" t="s">
        <v>1798</v>
      </c>
      <c r="B429" s="95" t="s">
        <v>2242</v>
      </c>
      <c r="C429" s="94" t="s">
        <v>2243</v>
      </c>
      <c r="D429" s="94" t="s">
        <v>35</v>
      </c>
      <c r="E429" s="94" t="s">
        <v>35</v>
      </c>
      <c r="F429" s="94" t="s">
        <v>386</v>
      </c>
      <c r="G429" s="96" t="s">
        <v>1315</v>
      </c>
      <c r="H429" s="96" t="s">
        <v>1316</v>
      </c>
      <c r="I429" s="96" t="s">
        <v>35</v>
      </c>
      <c r="J429" s="96" t="s">
        <v>35</v>
      </c>
      <c r="K429" s="96" t="s">
        <v>386</v>
      </c>
      <c r="L429" s="65">
        <f>HLOOKUP(L$20,$S$18:$AW429,ROW($S429)-ROW($S$18)+1,FALSE)</f>
        <v>4022</v>
      </c>
      <c r="M429" s="65">
        <f>HLOOKUP(M$20,$S$18:$AW429,ROW($S429)-ROW($S$18)+1,FALSE)</f>
        <v>4445</v>
      </c>
      <c r="N429" s="66">
        <f t="shared" si="11"/>
        <v>0.10517155643958231</v>
      </c>
      <c r="O429" s="31">
        <f>IF(ISERROR(SUMIF($B$21:$B$672,$B429,$M$21:$M$672)/SUMIF($B$21:$B$672,$B429,$L$21:$L$672)-1),"-",SUMIF($B$21:$B$672,$B429,$M$21:$M$672)/SUMIF($B$21:$B$672,$B429,$L$21:$L$672)-1)</f>
        <v>0.10517155643958231</v>
      </c>
      <c r="P429" s="31">
        <f>IF(ISERROR(SUMIF($J$21:$J$672,$J429,$M$21:$M$672)/SUMIF($J$21:$J$672,$J429,$L$21:$L$672)-1),"-",SUMIF($J$21:$J$672,$J429,$M$21:$M$672)/SUMIF($J$21:$J$672,$J429,$L$21:$L$672)-1)</f>
        <v>5.0577528876443845E-2</v>
      </c>
      <c r="Q429" s="31">
        <f>IF(ISERROR(SUMIF($K$21:$K$672,$K429,$M$21:$M$672)/SUMIF($K$21:$K$672,$K429,$L$21:$L$672)-1),"-",SUMIF($K$21:$K$672,$K429,$M$21:$M$672)/SUMIF($K$21:$K$672,$K429,$L$21:$L$672)-1)</f>
        <v>-6.9526650567419579E-2</v>
      </c>
      <c r="R429" s="31">
        <f>IF(ISERROR(SUMIF($I$21:$I$672,$I429,$M$21:$M$672)/SUMIF($I$21:$I$672,$I429,$L$21:$L$672)-1),"-",SUMIF($I$21:$I$672,$I429,$M$21:$M$672)/SUMIF($I$21:$I$672,$I429,$L$21:$L$672)-1)</f>
        <v>5.0577528876443845E-2</v>
      </c>
      <c r="S429" s="46">
        <v>2373</v>
      </c>
      <c r="T429" s="46">
        <v>2501</v>
      </c>
      <c r="U429" s="46">
        <v>2498</v>
      </c>
      <c r="V429" s="46">
        <v>3679</v>
      </c>
      <c r="W429" s="46">
        <v>3896</v>
      </c>
      <c r="X429" s="46">
        <v>4022</v>
      </c>
      <c r="Y429" s="46">
        <v>4381</v>
      </c>
      <c r="Z429" s="46">
        <v>4614</v>
      </c>
      <c r="AA429" s="46">
        <v>4679</v>
      </c>
      <c r="AB429" s="46">
        <v>4613</v>
      </c>
      <c r="AC429" s="46">
        <v>4445</v>
      </c>
      <c r="AD429" s="46">
        <v>4325</v>
      </c>
      <c r="AE429" s="46">
        <v>4249</v>
      </c>
      <c r="AF429" s="46">
        <v>4179</v>
      </c>
      <c r="AG429" s="46">
        <v>4073</v>
      </c>
      <c r="AH429" s="46">
        <v>3994</v>
      </c>
      <c r="AI429" s="46">
        <v>3929</v>
      </c>
      <c r="AJ429" s="46">
        <v>3881</v>
      </c>
      <c r="AK429" s="46">
        <v>3838</v>
      </c>
      <c r="AL429" s="46">
        <v>3843</v>
      </c>
      <c r="AM429" s="46">
        <v>3810</v>
      </c>
      <c r="AN429" s="46">
        <v>3804</v>
      </c>
      <c r="AO429" s="46">
        <v>3821</v>
      </c>
      <c r="AP429" s="46">
        <v>3851</v>
      </c>
      <c r="AQ429" s="46">
        <v>3898</v>
      </c>
      <c r="AR429" s="47">
        <v>3912</v>
      </c>
      <c r="AS429" s="80">
        <f>IF(COUNTIF(B$20:B429,B429)=1,1,"-")</f>
        <v>1</v>
      </c>
      <c r="AT429" s="80">
        <f>IF(COUNTIF(J$20:J429,J429)=1,1,"-")</f>
        <v>1</v>
      </c>
      <c r="AU429" s="80" t="str">
        <f>IF(COUNTIF(K$20:K429,K429)=1,1,"-")</f>
        <v>-</v>
      </c>
      <c r="AV429" s="80">
        <f>IF(COUNTIF(I$20:I429,I429)=1,1,"-")</f>
        <v>1</v>
      </c>
      <c r="AW429" s="48" t="s">
        <v>241</v>
      </c>
      <c r="AZ429"/>
      <c r="BA429"/>
      <c r="BB429"/>
      <c r="BC429"/>
      <c r="BD429"/>
    </row>
    <row r="430" spans="1:56" ht="15.75" customHeight="1" x14ac:dyDescent="0.2">
      <c r="A430" s="93" t="s">
        <v>1798</v>
      </c>
      <c r="B430" s="95" t="s">
        <v>2244</v>
      </c>
      <c r="C430" s="94" t="s">
        <v>2245</v>
      </c>
      <c r="D430" s="94" t="s">
        <v>373</v>
      </c>
      <c r="E430" s="94" t="s">
        <v>12</v>
      </c>
      <c r="F430" s="94" t="s">
        <v>388</v>
      </c>
      <c r="G430" s="96" t="s">
        <v>1317</v>
      </c>
      <c r="H430" s="96" t="s">
        <v>1318</v>
      </c>
      <c r="I430" s="96" t="s">
        <v>373</v>
      </c>
      <c r="J430" s="96" t="s">
        <v>12</v>
      </c>
      <c r="K430" s="96" t="s">
        <v>388</v>
      </c>
      <c r="L430" s="65">
        <f>HLOOKUP(L$20,$S$18:$AW430,ROW($S430)-ROW($S$18)+1,FALSE)</f>
        <v>2269</v>
      </c>
      <c r="M430" s="65">
        <f>HLOOKUP(M$20,$S$18:$AW430,ROW($S430)-ROW($S$18)+1,FALSE)</f>
        <v>1997</v>
      </c>
      <c r="N430" s="66">
        <f t="shared" si="11"/>
        <v>-0.11987659762009695</v>
      </c>
      <c r="O430" s="31">
        <f>IF(ISERROR(SUMIF($B$21:$B$672,$B430,$M$21:$M$672)/SUMIF($B$21:$B$672,$B430,$L$21:$L$672)-1),"-",SUMIF($B$21:$B$672,$B430,$M$21:$M$672)/SUMIF($B$21:$B$672,$B430,$L$21:$L$672)-1)</f>
        <v>-0.11987659762009695</v>
      </c>
      <c r="P430" s="31">
        <f>IF(ISERROR(SUMIF($J$21:$J$672,$J430,$M$21:$M$672)/SUMIF($J$21:$J$672,$J430,$L$21:$L$672)-1),"-",SUMIF($J$21:$J$672,$J430,$M$21:$M$672)/SUMIF($J$21:$J$672,$J430,$L$21:$L$672)-1)</f>
        <v>-0.11987659762009695</v>
      </c>
      <c r="Q430" s="31">
        <f>IF(ISERROR(SUMIF($K$21:$K$672,$K430,$M$21:$M$672)/SUMIF($K$21:$K$672,$K430,$L$21:$L$672)-1),"-",SUMIF($K$21:$K$672,$K430,$M$21:$M$672)/SUMIF($K$21:$K$672,$K430,$L$21:$L$672)-1)</f>
        <v>-5.3599033502643612E-2</v>
      </c>
      <c r="R430" s="31">
        <f>IF(ISERROR(SUMIF($I$21:$I$672,$I430,$M$21:$M$672)/SUMIF($I$21:$I$672,$I430,$L$21:$L$672)-1),"-",SUMIF($I$21:$I$672,$I430,$M$21:$M$672)/SUMIF($I$21:$I$672,$I430,$L$21:$L$672)-1)</f>
        <v>-0.11987659762009695</v>
      </c>
      <c r="S430" s="46">
        <v>2339</v>
      </c>
      <c r="T430" s="46">
        <v>2366</v>
      </c>
      <c r="U430" s="46">
        <v>2401</v>
      </c>
      <c r="V430" s="46">
        <v>2369</v>
      </c>
      <c r="W430" s="46">
        <v>2301</v>
      </c>
      <c r="X430" s="46">
        <v>2269</v>
      </c>
      <c r="Y430" s="46">
        <v>2194</v>
      </c>
      <c r="Z430" s="46">
        <v>2124</v>
      </c>
      <c r="AA430" s="46">
        <v>2080</v>
      </c>
      <c r="AB430" s="46">
        <v>2037</v>
      </c>
      <c r="AC430" s="46">
        <v>1997</v>
      </c>
      <c r="AD430" s="46">
        <v>1933</v>
      </c>
      <c r="AE430" s="46">
        <v>1891</v>
      </c>
      <c r="AF430" s="46">
        <v>1851</v>
      </c>
      <c r="AG430" s="46">
        <v>1810</v>
      </c>
      <c r="AH430" s="46">
        <v>1751</v>
      </c>
      <c r="AI430" s="46">
        <v>1714</v>
      </c>
      <c r="AJ430" s="46">
        <v>1694</v>
      </c>
      <c r="AK430" s="46">
        <v>1653</v>
      </c>
      <c r="AL430" s="46">
        <v>1642</v>
      </c>
      <c r="AM430" s="46">
        <v>1620</v>
      </c>
      <c r="AN430" s="46">
        <v>1610</v>
      </c>
      <c r="AO430" s="46">
        <v>1625</v>
      </c>
      <c r="AP430" s="46">
        <v>1625</v>
      </c>
      <c r="AQ430" s="46">
        <v>1625</v>
      </c>
      <c r="AR430" s="47">
        <v>1627</v>
      </c>
      <c r="AS430" s="80">
        <f>IF(COUNTIF(B$20:B430,B430)=1,1,"-")</f>
        <v>1</v>
      </c>
      <c r="AT430" s="80">
        <f>IF(COUNTIF(J$20:J430,J430)=1,1,"-")</f>
        <v>1</v>
      </c>
      <c r="AU430" s="80" t="str">
        <f>IF(COUNTIF(K$20:K430,K430)=1,1,"-")</f>
        <v>-</v>
      </c>
      <c r="AV430" s="80">
        <f>IF(COUNTIF(I$20:I430,I430)=1,1,"-")</f>
        <v>1</v>
      </c>
      <c r="AW430" s="48" t="s">
        <v>241</v>
      </c>
      <c r="AZ430"/>
      <c r="BA430"/>
      <c r="BB430"/>
      <c r="BC430"/>
      <c r="BD430"/>
    </row>
    <row r="431" spans="1:56" ht="15.75" customHeight="1" x14ac:dyDescent="0.2">
      <c r="A431" s="93" t="s">
        <v>1798</v>
      </c>
      <c r="B431" s="95" t="s">
        <v>2080</v>
      </c>
      <c r="C431" s="94" t="s">
        <v>2081</v>
      </c>
      <c r="D431" s="94" t="s">
        <v>39</v>
      </c>
      <c r="E431" s="94" t="s">
        <v>39</v>
      </c>
      <c r="F431" s="94" t="s">
        <v>384</v>
      </c>
      <c r="G431" s="96" t="s">
        <v>1319</v>
      </c>
      <c r="H431" s="96" t="s">
        <v>1320</v>
      </c>
      <c r="I431" s="96" t="s">
        <v>40</v>
      </c>
      <c r="J431" s="96" t="s">
        <v>40</v>
      </c>
      <c r="K431" s="96" t="s">
        <v>384</v>
      </c>
      <c r="L431" s="65">
        <f>HLOOKUP(L$20,$S$18:$AW431,ROW($S431)-ROW($S$18)+1,FALSE)</f>
        <v>2872</v>
      </c>
      <c r="M431" s="65">
        <f>HLOOKUP(M$20,$S$18:$AW431,ROW($S431)-ROW($S$18)+1,FALSE)</f>
        <v>2930</v>
      </c>
      <c r="N431" s="66">
        <f t="shared" si="11"/>
        <v>2.0194986072423315E-2</v>
      </c>
      <c r="O431" s="31">
        <f>IF(ISERROR(SUMIF($B$21:$B$672,$B431,$M$21:$M$672)/SUMIF($B$21:$B$672,$B431,$L$21:$L$672)-1),"-",SUMIF($B$21:$B$672,$B431,$M$21:$M$672)/SUMIF($B$21:$B$672,$B431,$L$21:$L$672)-1)</f>
        <v>1.4836232639711788E-2</v>
      </c>
      <c r="P431" s="31">
        <f>IF(ISERROR(SUMIF($J$21:$J$672,$J431,$M$21:$M$672)/SUMIF($J$21:$J$672,$J431,$L$21:$L$672)-1),"-",SUMIF($J$21:$J$672,$J431,$M$21:$M$672)/SUMIF($J$21:$J$672,$J431,$L$21:$L$672)-1)</f>
        <v>-1.4534191088872994E-2</v>
      </c>
      <c r="Q431" s="31">
        <f>IF(ISERROR(SUMIF($K$21:$K$672,$K431,$M$21:$M$672)/SUMIF($K$21:$K$672,$K431,$L$21:$L$672)-1),"-",SUMIF($K$21:$K$672,$K431,$M$21:$M$672)/SUMIF($K$21:$K$672,$K431,$L$21:$L$672)-1)</f>
        <v>-2.2365450582957913E-2</v>
      </c>
      <c r="R431" s="31">
        <f>IF(ISERROR(SUMIF($I$21:$I$672,$I431,$M$21:$M$672)/SUMIF($I$21:$I$672,$I431,$L$21:$L$672)-1),"-",SUMIF($I$21:$I$672,$I431,$M$21:$M$672)/SUMIF($I$21:$I$672,$I431,$L$21:$L$672)-1)</f>
        <v>-1.4534191088872994E-2</v>
      </c>
      <c r="S431" s="46">
        <v>2658</v>
      </c>
      <c r="T431" s="46">
        <v>2491</v>
      </c>
      <c r="U431" s="46">
        <v>2420</v>
      </c>
      <c r="V431" s="46">
        <v>2504</v>
      </c>
      <c r="W431" s="46">
        <v>2673</v>
      </c>
      <c r="X431" s="46">
        <v>2872</v>
      </c>
      <c r="Y431" s="46">
        <v>3044</v>
      </c>
      <c r="Z431" s="46">
        <v>3102</v>
      </c>
      <c r="AA431" s="46">
        <v>3079</v>
      </c>
      <c r="AB431" s="46">
        <v>3007</v>
      </c>
      <c r="AC431" s="46">
        <v>2930</v>
      </c>
      <c r="AD431" s="46">
        <v>2910</v>
      </c>
      <c r="AE431" s="46">
        <v>2900</v>
      </c>
      <c r="AF431" s="46">
        <v>2904</v>
      </c>
      <c r="AG431" s="46">
        <v>2901</v>
      </c>
      <c r="AH431" s="46">
        <v>2876</v>
      </c>
      <c r="AI431" s="46">
        <v>2849</v>
      </c>
      <c r="AJ431" s="46">
        <v>2812</v>
      </c>
      <c r="AK431" s="46">
        <v>2811</v>
      </c>
      <c r="AL431" s="46">
        <v>2822</v>
      </c>
      <c r="AM431" s="46">
        <v>2847</v>
      </c>
      <c r="AN431" s="46">
        <v>2877</v>
      </c>
      <c r="AO431" s="46">
        <v>2927</v>
      </c>
      <c r="AP431" s="46">
        <v>2964</v>
      </c>
      <c r="AQ431" s="46">
        <v>3014</v>
      </c>
      <c r="AR431" s="47">
        <v>3055</v>
      </c>
      <c r="AS431" s="80" t="str">
        <f>IF(COUNTIF(B$20:B431,B431)=1,1,"-")</f>
        <v>-</v>
      </c>
      <c r="AT431" s="80">
        <f>IF(COUNTIF(J$20:J431,J431)=1,1,"-")</f>
        <v>1</v>
      </c>
      <c r="AU431" s="80" t="str">
        <f>IF(COUNTIF(K$20:K431,K431)=1,1,"-")</f>
        <v>-</v>
      </c>
      <c r="AV431" s="80">
        <f>IF(COUNTIF(I$20:I431,I431)=1,1,"-")</f>
        <v>1</v>
      </c>
      <c r="AW431" s="48" t="s">
        <v>241</v>
      </c>
      <c r="AZ431"/>
      <c r="BA431"/>
      <c r="BB431"/>
      <c r="BC431"/>
      <c r="BD431"/>
    </row>
    <row r="432" spans="1:56" ht="15.75" customHeight="1" x14ac:dyDescent="0.2">
      <c r="A432" s="93" t="s">
        <v>1798</v>
      </c>
      <c r="B432" s="95" t="s">
        <v>1835</v>
      </c>
      <c r="C432" s="94" t="s">
        <v>1836</v>
      </c>
      <c r="D432" s="94" t="s">
        <v>284</v>
      </c>
      <c r="E432" s="94" t="s">
        <v>79</v>
      </c>
      <c r="F432" s="94" t="s">
        <v>388</v>
      </c>
      <c r="G432" s="96" t="s">
        <v>1321</v>
      </c>
      <c r="H432" s="96" t="s">
        <v>1322</v>
      </c>
      <c r="I432" s="96" t="s">
        <v>284</v>
      </c>
      <c r="J432" s="96" t="s">
        <v>79</v>
      </c>
      <c r="K432" s="96" t="s">
        <v>388</v>
      </c>
      <c r="L432" s="65">
        <f>HLOOKUP(L$20,$S$18:$AW432,ROW($S432)-ROW($S$18)+1,FALSE)</f>
        <v>1962</v>
      </c>
      <c r="M432" s="65">
        <f>HLOOKUP(M$20,$S$18:$AW432,ROW($S432)-ROW($S$18)+1,FALSE)</f>
        <v>1720</v>
      </c>
      <c r="N432" s="66">
        <f t="shared" si="11"/>
        <v>-0.1233435270132518</v>
      </c>
      <c r="O432" s="31">
        <f>IF(ISERROR(SUMIF($B$21:$B$672,$B432,$M$21:$M$672)/SUMIF($B$21:$B$672,$B432,$L$21:$L$672)-1),"-",SUMIF($B$21:$B$672,$B432,$M$21:$M$672)/SUMIF($B$21:$B$672,$B432,$L$21:$L$672)-1)</f>
        <v>-9.4627753993943853E-2</v>
      </c>
      <c r="P432" s="31">
        <f>IF(ISERROR(SUMIF($J$21:$J$672,$J432,$M$21:$M$672)/SUMIF($J$21:$J$672,$J432,$L$21:$L$672)-1),"-",SUMIF($J$21:$J$672,$J432,$M$21:$M$672)/SUMIF($J$21:$J$672,$J432,$L$21:$L$672)-1)</f>
        <v>-7.3184279961116538E-2</v>
      </c>
      <c r="Q432" s="31">
        <f>IF(ISERROR(SUMIF($K$21:$K$672,$K432,$M$21:$M$672)/SUMIF($K$21:$K$672,$K432,$L$21:$L$672)-1),"-",SUMIF($K$21:$K$672,$K432,$M$21:$M$672)/SUMIF($K$21:$K$672,$K432,$L$21:$L$672)-1)</f>
        <v>-5.3599033502643612E-2</v>
      </c>
      <c r="R432" s="31">
        <f>IF(ISERROR(SUMIF($I$21:$I$672,$I432,$M$21:$M$672)/SUMIF($I$21:$I$672,$I432,$L$21:$L$672)-1),"-",SUMIF($I$21:$I$672,$I432,$M$21:$M$672)/SUMIF($I$21:$I$672,$I432,$L$21:$L$672)-1)</f>
        <v>-7.3184279961116538E-2</v>
      </c>
      <c r="S432" s="46">
        <v>2228</v>
      </c>
      <c r="T432" s="46">
        <v>2406</v>
      </c>
      <c r="U432" s="46">
        <v>2404</v>
      </c>
      <c r="V432" s="46">
        <v>2471</v>
      </c>
      <c r="W432" s="46">
        <v>2194</v>
      </c>
      <c r="X432" s="46">
        <v>1962</v>
      </c>
      <c r="Y432" s="46">
        <v>1839</v>
      </c>
      <c r="Z432" s="46">
        <v>1766</v>
      </c>
      <c r="AA432" s="46">
        <v>1761</v>
      </c>
      <c r="AB432" s="46">
        <v>1744</v>
      </c>
      <c r="AC432" s="46">
        <v>1720</v>
      </c>
      <c r="AD432" s="46">
        <v>1707</v>
      </c>
      <c r="AE432" s="46">
        <v>1679</v>
      </c>
      <c r="AF432" s="46">
        <v>1643</v>
      </c>
      <c r="AG432" s="46">
        <v>1606</v>
      </c>
      <c r="AH432" s="46">
        <v>1577</v>
      </c>
      <c r="AI432" s="46">
        <v>1549</v>
      </c>
      <c r="AJ432" s="46">
        <v>1519</v>
      </c>
      <c r="AK432" s="46">
        <v>1504</v>
      </c>
      <c r="AL432" s="46">
        <v>1500</v>
      </c>
      <c r="AM432" s="46">
        <v>1502</v>
      </c>
      <c r="AN432" s="46">
        <v>1506</v>
      </c>
      <c r="AO432" s="46">
        <v>1508</v>
      </c>
      <c r="AP432" s="46">
        <v>1530</v>
      </c>
      <c r="AQ432" s="46">
        <v>1556</v>
      </c>
      <c r="AR432" s="47">
        <v>1551</v>
      </c>
      <c r="AS432" s="80" t="str">
        <f>IF(COUNTIF(B$20:B432,B432)=1,1,"-")</f>
        <v>-</v>
      </c>
      <c r="AT432" s="80" t="str">
        <f>IF(COUNTIF(J$20:J432,J432)=1,1,"-")</f>
        <v>-</v>
      </c>
      <c r="AU432" s="80" t="str">
        <f>IF(COUNTIF(K$20:K432,K432)=1,1,"-")</f>
        <v>-</v>
      </c>
      <c r="AV432" s="80" t="str">
        <f>IF(COUNTIF(I$20:I432,I432)=1,1,"-")</f>
        <v>-</v>
      </c>
      <c r="AW432" s="48" t="s">
        <v>241</v>
      </c>
      <c r="AZ432"/>
      <c r="BA432"/>
      <c r="BB432"/>
      <c r="BC432"/>
      <c r="BD432"/>
    </row>
    <row r="433" spans="1:56" ht="15.75" customHeight="1" x14ac:dyDescent="0.2">
      <c r="A433" s="93" t="s">
        <v>1798</v>
      </c>
      <c r="B433" s="95" t="s">
        <v>1899</v>
      </c>
      <c r="C433" s="94" t="s">
        <v>1900</v>
      </c>
      <c r="D433" s="94" t="s">
        <v>120</v>
      </c>
      <c r="E433" s="94" t="s">
        <v>120</v>
      </c>
      <c r="F433" s="94" t="s">
        <v>385</v>
      </c>
      <c r="G433" s="96" t="s">
        <v>1323</v>
      </c>
      <c r="H433" s="96" t="s">
        <v>1324</v>
      </c>
      <c r="I433" s="96" t="s">
        <v>120</v>
      </c>
      <c r="J433" s="96" t="s">
        <v>120</v>
      </c>
      <c r="K433" s="96" t="s">
        <v>385</v>
      </c>
      <c r="L433" s="65">
        <f>HLOOKUP(L$20,$S$18:$AW433,ROW($S433)-ROW($S$18)+1,FALSE)</f>
        <v>1777</v>
      </c>
      <c r="M433" s="65">
        <f>HLOOKUP(M$20,$S$18:$AW433,ROW($S433)-ROW($S$18)+1,FALSE)</f>
        <v>1666</v>
      </c>
      <c r="N433" s="66">
        <f t="shared" si="11"/>
        <v>-6.246482836240852E-2</v>
      </c>
      <c r="O433" s="31">
        <f>IF(ISERROR(SUMIF($B$21:$B$672,$B433,$M$21:$M$672)/SUMIF($B$21:$B$672,$B433,$L$21:$L$672)-1),"-",SUMIF($B$21:$B$672,$B433,$M$21:$M$672)/SUMIF($B$21:$B$672,$B433,$L$21:$L$672)-1)</f>
        <v>-8.7175188600167597E-2</v>
      </c>
      <c r="P433" s="31">
        <f>IF(ISERROR(SUMIF($J$21:$J$672,$J433,$M$21:$M$672)/SUMIF($J$21:$J$672,$J433,$L$21:$L$672)-1),"-",SUMIF($J$21:$J$672,$J433,$M$21:$M$672)/SUMIF($J$21:$J$672,$J433,$L$21:$L$672)-1)</f>
        <v>-8.9733225545674977E-2</v>
      </c>
      <c r="Q433" s="31">
        <f>IF(ISERROR(SUMIF($K$21:$K$672,$K433,$M$21:$M$672)/SUMIF($K$21:$K$672,$K433,$L$21:$L$672)-1),"-",SUMIF($K$21:$K$672,$K433,$M$21:$M$672)/SUMIF($K$21:$K$672,$K433,$L$21:$L$672)-1)</f>
        <v>-0.10412074832930718</v>
      </c>
      <c r="R433" s="31">
        <f>IF(ISERROR(SUMIF($I$21:$I$672,$I433,$M$21:$M$672)/SUMIF($I$21:$I$672,$I433,$L$21:$L$672)-1),"-",SUMIF($I$21:$I$672,$I433,$M$21:$M$672)/SUMIF($I$21:$I$672,$I433,$L$21:$L$672)-1)</f>
        <v>-8.9733225545674977E-2</v>
      </c>
      <c r="S433" s="46">
        <v>1613</v>
      </c>
      <c r="T433" s="46">
        <v>1638</v>
      </c>
      <c r="U433" s="46">
        <v>1653</v>
      </c>
      <c r="V433" s="46">
        <v>1687</v>
      </c>
      <c r="W433" s="46">
        <v>1770</v>
      </c>
      <c r="X433" s="46">
        <v>1777</v>
      </c>
      <c r="Y433" s="46">
        <v>1841</v>
      </c>
      <c r="Z433" s="46">
        <v>1803</v>
      </c>
      <c r="AA433" s="46">
        <v>1748</v>
      </c>
      <c r="AB433" s="46">
        <v>1701</v>
      </c>
      <c r="AC433" s="46">
        <v>1666</v>
      </c>
      <c r="AD433" s="46">
        <v>1644</v>
      </c>
      <c r="AE433" s="46">
        <v>1621</v>
      </c>
      <c r="AF433" s="46">
        <v>1581</v>
      </c>
      <c r="AG433" s="46">
        <v>1566</v>
      </c>
      <c r="AH433" s="46">
        <v>1545</v>
      </c>
      <c r="AI433" s="46">
        <v>1535</v>
      </c>
      <c r="AJ433" s="46">
        <v>1513</v>
      </c>
      <c r="AK433" s="46">
        <v>1495</v>
      </c>
      <c r="AL433" s="46">
        <v>1495</v>
      </c>
      <c r="AM433" s="46">
        <v>1500</v>
      </c>
      <c r="AN433" s="46">
        <v>1511</v>
      </c>
      <c r="AO433" s="46">
        <v>1521</v>
      </c>
      <c r="AP433" s="46">
        <v>1544</v>
      </c>
      <c r="AQ433" s="46">
        <v>1566</v>
      </c>
      <c r="AR433" s="47">
        <v>1576</v>
      </c>
      <c r="AS433" s="80" t="str">
        <f>IF(COUNTIF(B$20:B433,B433)=1,1,"-")</f>
        <v>-</v>
      </c>
      <c r="AT433" s="80" t="str">
        <f>IF(COUNTIF(J$20:J433,J433)=1,1,"-")</f>
        <v>-</v>
      </c>
      <c r="AU433" s="80" t="str">
        <f>IF(COUNTIF(K$20:K433,K433)=1,1,"-")</f>
        <v>-</v>
      </c>
      <c r="AV433" s="80" t="str">
        <f>IF(COUNTIF(I$20:I433,I433)=1,1,"-")</f>
        <v>-</v>
      </c>
      <c r="AW433" s="48" t="s">
        <v>241</v>
      </c>
      <c r="AZ433"/>
      <c r="BA433"/>
      <c r="BB433"/>
      <c r="BC433"/>
      <c r="BD433"/>
    </row>
    <row r="434" spans="1:56" ht="15.75" customHeight="1" x14ac:dyDescent="0.2">
      <c r="A434" s="93" t="s">
        <v>1798</v>
      </c>
      <c r="B434" s="95" t="s">
        <v>2048</v>
      </c>
      <c r="C434" s="94" t="s">
        <v>2049</v>
      </c>
      <c r="D434" s="94" t="s">
        <v>171</v>
      </c>
      <c r="E434" s="94" t="s">
        <v>171</v>
      </c>
      <c r="F434" s="94" t="s">
        <v>385</v>
      </c>
      <c r="G434" s="96" t="s">
        <v>1325</v>
      </c>
      <c r="H434" s="96" t="s">
        <v>1326</v>
      </c>
      <c r="I434" s="96" t="s">
        <v>171</v>
      </c>
      <c r="J434" s="96" t="s">
        <v>171</v>
      </c>
      <c r="K434" s="96" t="s">
        <v>385</v>
      </c>
      <c r="L434" s="65">
        <f>HLOOKUP(L$20,$S$18:$AW434,ROW($S434)-ROW($S$18)+1,FALSE)</f>
        <v>571</v>
      </c>
      <c r="M434" s="65">
        <f>HLOOKUP(M$20,$S$18:$AW434,ROW($S434)-ROW($S$18)+1,FALSE)</f>
        <v>537</v>
      </c>
      <c r="N434" s="66">
        <f t="shared" si="11"/>
        <v>-5.9544658493870362E-2</v>
      </c>
      <c r="O434" s="31">
        <f>IF(ISERROR(SUMIF($B$21:$B$672,$B434,$M$21:$M$672)/SUMIF($B$21:$B$672,$B434,$L$21:$L$672)-1),"-",SUMIF($B$21:$B$672,$B434,$M$21:$M$672)/SUMIF($B$21:$B$672,$B434,$L$21:$L$672)-1)</f>
        <v>-0.10776255707762561</v>
      </c>
      <c r="P434" s="31">
        <f>IF(ISERROR(SUMIF($J$21:$J$672,$J434,$M$21:$M$672)/SUMIF($J$21:$J$672,$J434,$L$21:$L$672)-1),"-",SUMIF($J$21:$J$672,$J434,$M$21:$M$672)/SUMIF($J$21:$J$672,$J434,$L$21:$L$672)-1)</f>
        <v>-0.11848760748609</v>
      </c>
      <c r="Q434" s="31">
        <f>IF(ISERROR(SUMIF($K$21:$K$672,$K434,$M$21:$M$672)/SUMIF($K$21:$K$672,$K434,$L$21:$L$672)-1),"-",SUMIF($K$21:$K$672,$K434,$M$21:$M$672)/SUMIF($K$21:$K$672,$K434,$L$21:$L$672)-1)</f>
        <v>-0.10412074832930718</v>
      </c>
      <c r="R434" s="31">
        <f>IF(ISERROR(SUMIF($I$21:$I$672,$I434,$M$21:$M$672)/SUMIF($I$21:$I$672,$I434,$L$21:$L$672)-1),"-",SUMIF($I$21:$I$672,$I434,$M$21:$M$672)/SUMIF($I$21:$I$672,$I434,$L$21:$L$672)-1)</f>
        <v>-0.11601705237515225</v>
      </c>
      <c r="S434" s="46">
        <v>624</v>
      </c>
      <c r="T434" s="46">
        <v>581</v>
      </c>
      <c r="U434" s="46">
        <v>596</v>
      </c>
      <c r="V434" s="46">
        <v>596</v>
      </c>
      <c r="W434" s="46">
        <v>584</v>
      </c>
      <c r="X434" s="46">
        <v>571</v>
      </c>
      <c r="Y434" s="46">
        <v>567</v>
      </c>
      <c r="Z434" s="46">
        <v>555</v>
      </c>
      <c r="AA434" s="46">
        <v>552</v>
      </c>
      <c r="AB434" s="46">
        <v>539</v>
      </c>
      <c r="AC434" s="46">
        <v>537</v>
      </c>
      <c r="AD434" s="46">
        <v>530</v>
      </c>
      <c r="AE434" s="46">
        <v>527</v>
      </c>
      <c r="AF434" s="46">
        <v>521</v>
      </c>
      <c r="AG434" s="46">
        <v>517</v>
      </c>
      <c r="AH434" s="46">
        <v>515</v>
      </c>
      <c r="AI434" s="46">
        <v>510</v>
      </c>
      <c r="AJ434" s="46">
        <v>501</v>
      </c>
      <c r="AK434" s="46">
        <v>488</v>
      </c>
      <c r="AL434" s="46">
        <v>483</v>
      </c>
      <c r="AM434" s="46">
        <v>483</v>
      </c>
      <c r="AN434" s="46">
        <v>483</v>
      </c>
      <c r="AO434" s="46">
        <v>482</v>
      </c>
      <c r="AP434" s="46">
        <v>485</v>
      </c>
      <c r="AQ434" s="46">
        <v>488</v>
      </c>
      <c r="AR434" s="47">
        <v>486</v>
      </c>
      <c r="AS434" s="80" t="str">
        <f>IF(COUNTIF(B$20:B434,B434)=1,1,"-")</f>
        <v>-</v>
      </c>
      <c r="AT434" s="80" t="str">
        <f>IF(COUNTIF(J$20:J434,J434)=1,1,"-")</f>
        <v>-</v>
      </c>
      <c r="AU434" s="80" t="str">
        <f>IF(COUNTIF(K$20:K434,K434)=1,1,"-")</f>
        <v>-</v>
      </c>
      <c r="AV434" s="80" t="str">
        <f>IF(COUNTIF(I$20:I434,I434)=1,1,"-")</f>
        <v>-</v>
      </c>
      <c r="AW434" s="48" t="s">
        <v>241</v>
      </c>
      <c r="AZ434"/>
      <c r="BA434"/>
      <c r="BB434"/>
      <c r="BC434"/>
      <c r="BD434"/>
    </row>
    <row r="435" spans="1:56" ht="15.75" customHeight="1" x14ac:dyDescent="0.2">
      <c r="A435" s="93" t="s">
        <v>1798</v>
      </c>
      <c r="B435" s="95" t="s">
        <v>2246</v>
      </c>
      <c r="C435" s="94" t="s">
        <v>2247</v>
      </c>
      <c r="D435" s="94" t="s">
        <v>369</v>
      </c>
      <c r="E435" s="94" t="s">
        <v>0</v>
      </c>
      <c r="F435" s="94" t="s">
        <v>390</v>
      </c>
      <c r="G435" s="96" t="s">
        <v>1327</v>
      </c>
      <c r="H435" s="96" t="s">
        <v>1328</v>
      </c>
      <c r="I435" s="96" t="s">
        <v>350</v>
      </c>
      <c r="J435" s="96" t="s">
        <v>0</v>
      </c>
      <c r="K435" s="96" t="s">
        <v>390</v>
      </c>
      <c r="L435" s="65">
        <f>HLOOKUP(L$20,$S$18:$AW435,ROW($S435)-ROW($S$18)+1,FALSE)</f>
        <v>161</v>
      </c>
      <c r="M435" s="65">
        <f>HLOOKUP(M$20,$S$18:$AW435,ROW($S435)-ROW($S$18)+1,FALSE)</f>
        <v>167</v>
      </c>
      <c r="N435" s="66">
        <f t="shared" si="11"/>
        <v>3.7267080745341685E-2</v>
      </c>
      <c r="O435" s="31">
        <f>IF(ISERROR(SUMIF($B$21:$B$672,$B435,$M$21:$M$672)/SUMIF($B$21:$B$672,$B435,$L$21:$L$672)-1),"-",SUMIF($B$21:$B$672,$B435,$M$21:$M$672)/SUMIF($B$21:$B$672,$B435,$L$21:$L$672)-1)</f>
        <v>3.7267080745341685E-2</v>
      </c>
      <c r="P435" s="31">
        <f>IF(ISERROR(SUMIF($J$21:$J$672,$J435,$M$21:$M$672)/SUMIF($J$21:$J$672,$J435,$L$21:$L$672)-1),"-",SUMIF($J$21:$J$672,$J435,$M$21:$M$672)/SUMIF($J$21:$J$672,$J435,$L$21:$L$672)-1)</f>
        <v>3.7267080745341685E-2</v>
      </c>
      <c r="Q435" s="31">
        <f>IF(ISERROR(SUMIF($K$21:$K$672,$K435,$M$21:$M$672)/SUMIF($K$21:$K$672,$K435,$L$21:$L$672)-1),"-",SUMIF($K$21:$K$672,$K435,$M$21:$M$672)/SUMIF($K$21:$K$672,$K435,$L$21:$L$672)-1)</f>
        <v>-6.9640082528846903E-2</v>
      </c>
      <c r="R435" s="31">
        <f>IF(ISERROR(SUMIF($I$21:$I$672,$I435,$M$21:$M$672)/SUMIF($I$21:$I$672,$I435,$L$21:$L$672)-1),"-",SUMIF($I$21:$I$672,$I435,$M$21:$M$672)/SUMIF($I$21:$I$672,$I435,$L$21:$L$672)-1)</f>
        <v>3.7267080745341685E-2</v>
      </c>
      <c r="S435" s="46">
        <v>173</v>
      </c>
      <c r="T435" s="46">
        <v>174</v>
      </c>
      <c r="U435" s="46">
        <v>177</v>
      </c>
      <c r="V435" s="46">
        <v>180</v>
      </c>
      <c r="W435" s="46">
        <v>166</v>
      </c>
      <c r="X435" s="46">
        <v>161</v>
      </c>
      <c r="Y435" s="46">
        <v>153</v>
      </c>
      <c r="Z435" s="46">
        <v>156</v>
      </c>
      <c r="AA435" s="46">
        <v>156</v>
      </c>
      <c r="AB435" s="46">
        <v>163</v>
      </c>
      <c r="AC435" s="46">
        <v>167</v>
      </c>
      <c r="AD435" s="46">
        <v>168</v>
      </c>
      <c r="AE435" s="46">
        <v>164</v>
      </c>
      <c r="AF435" s="46">
        <v>156</v>
      </c>
      <c r="AG435" s="46">
        <v>150</v>
      </c>
      <c r="AH435" s="46">
        <v>150</v>
      </c>
      <c r="AI435" s="46">
        <v>148</v>
      </c>
      <c r="AJ435" s="46">
        <v>146</v>
      </c>
      <c r="AK435" s="46">
        <v>150</v>
      </c>
      <c r="AL435" s="46">
        <v>146</v>
      </c>
      <c r="AM435" s="46">
        <v>143</v>
      </c>
      <c r="AN435" s="46">
        <v>141</v>
      </c>
      <c r="AO435" s="46">
        <v>135</v>
      </c>
      <c r="AP435" s="46">
        <v>137</v>
      </c>
      <c r="AQ435" s="46">
        <v>135</v>
      </c>
      <c r="AR435" s="47">
        <v>130</v>
      </c>
      <c r="AS435" s="80">
        <f>IF(COUNTIF(B$20:B435,B435)=1,1,"-")</f>
        <v>1</v>
      </c>
      <c r="AT435" s="80">
        <f>IF(COUNTIF(J$20:J435,J435)=1,1,"-")</f>
        <v>1</v>
      </c>
      <c r="AU435" s="80" t="str">
        <f>IF(COUNTIF(K$20:K435,K435)=1,1,"-")</f>
        <v>-</v>
      </c>
      <c r="AV435" s="80">
        <f>IF(COUNTIF(I$20:I435,I435)=1,1,"-")</f>
        <v>1</v>
      </c>
      <c r="AW435" s="48" t="s">
        <v>241</v>
      </c>
      <c r="AZ435"/>
      <c r="BA435"/>
      <c r="BB435"/>
      <c r="BC435"/>
      <c r="BD435"/>
    </row>
    <row r="436" spans="1:56" ht="15.75" customHeight="1" x14ac:dyDescent="0.2">
      <c r="A436" s="93" t="s">
        <v>1798</v>
      </c>
      <c r="B436" s="95" t="s">
        <v>2248</v>
      </c>
      <c r="C436" s="94" t="s">
        <v>2249</v>
      </c>
      <c r="D436" s="94" t="s">
        <v>5</v>
      </c>
      <c r="E436" s="94" t="s">
        <v>5</v>
      </c>
      <c r="F436" s="94" t="s">
        <v>395</v>
      </c>
      <c r="G436" s="96" t="s">
        <v>1329</v>
      </c>
      <c r="H436" s="96" t="s">
        <v>1330</v>
      </c>
      <c r="I436" s="96" t="s">
        <v>5</v>
      </c>
      <c r="J436" s="96" t="s">
        <v>5</v>
      </c>
      <c r="K436" s="96" t="s">
        <v>395</v>
      </c>
      <c r="L436" s="65">
        <f>HLOOKUP(L$20,$S$18:$AW436,ROW($S436)-ROW($S$18)+1,FALSE)</f>
        <v>1267</v>
      </c>
      <c r="M436" s="65">
        <f>HLOOKUP(M$20,$S$18:$AW436,ROW($S436)-ROW($S$18)+1,FALSE)</f>
        <v>1146</v>
      </c>
      <c r="N436" s="66">
        <f t="shared" si="11"/>
        <v>-9.5501183898973996E-2</v>
      </c>
      <c r="O436" s="31">
        <f>IF(ISERROR(SUMIF($B$21:$B$672,$B436,$M$21:$M$672)/SUMIF($B$21:$B$672,$B436,$L$21:$L$672)-1),"-",SUMIF($B$21:$B$672,$B436,$M$21:$M$672)/SUMIF($B$21:$B$672,$B436,$L$21:$L$672)-1)</f>
        <v>-9.5501183898973996E-2</v>
      </c>
      <c r="P436" s="31">
        <f>IF(ISERROR(SUMIF($J$21:$J$672,$J436,$M$21:$M$672)/SUMIF($J$21:$J$672,$J436,$L$21:$L$672)-1),"-",SUMIF($J$21:$J$672,$J436,$M$21:$M$672)/SUMIF($J$21:$J$672,$J436,$L$21:$L$672)-1)</f>
        <v>-9.1864716636197441E-2</v>
      </c>
      <c r="Q436" s="31">
        <f>IF(ISERROR(SUMIF($K$21:$K$672,$K436,$M$21:$M$672)/SUMIF($K$21:$K$672,$K436,$L$21:$L$672)-1),"-",SUMIF($K$21:$K$672,$K436,$M$21:$M$672)/SUMIF($K$21:$K$672,$K436,$L$21:$L$672)-1)</f>
        <v>-1.9312825455785054E-2</v>
      </c>
      <c r="R436" s="31">
        <f>IF(ISERROR(SUMIF($I$21:$I$672,$I436,$M$21:$M$672)/SUMIF($I$21:$I$672,$I436,$L$21:$L$672)-1),"-",SUMIF($I$21:$I$672,$I436,$M$21:$M$672)/SUMIF($I$21:$I$672,$I436,$L$21:$L$672)-1)</f>
        <v>-9.1864716636197441E-2</v>
      </c>
      <c r="S436" s="46">
        <v>1030</v>
      </c>
      <c r="T436" s="46">
        <v>1077</v>
      </c>
      <c r="U436" s="46">
        <v>1102</v>
      </c>
      <c r="V436" s="46">
        <v>1249</v>
      </c>
      <c r="W436" s="46">
        <v>1260</v>
      </c>
      <c r="X436" s="46">
        <v>1267</v>
      </c>
      <c r="Y436" s="46">
        <v>1254</v>
      </c>
      <c r="Z436" s="46">
        <v>1201</v>
      </c>
      <c r="AA436" s="46">
        <v>1164</v>
      </c>
      <c r="AB436" s="46">
        <v>1143</v>
      </c>
      <c r="AC436" s="46">
        <v>1146</v>
      </c>
      <c r="AD436" s="46">
        <v>1145</v>
      </c>
      <c r="AE436" s="46">
        <v>1146</v>
      </c>
      <c r="AF436" s="46">
        <v>1134</v>
      </c>
      <c r="AG436" s="46">
        <v>1123</v>
      </c>
      <c r="AH436" s="46">
        <v>1106</v>
      </c>
      <c r="AI436" s="46">
        <v>1094</v>
      </c>
      <c r="AJ436" s="46">
        <v>1083</v>
      </c>
      <c r="AK436" s="46">
        <v>1071</v>
      </c>
      <c r="AL436" s="46">
        <v>1065</v>
      </c>
      <c r="AM436" s="46">
        <v>1065</v>
      </c>
      <c r="AN436" s="46">
        <v>1065</v>
      </c>
      <c r="AO436" s="46">
        <v>1073</v>
      </c>
      <c r="AP436" s="46">
        <v>1078</v>
      </c>
      <c r="AQ436" s="46">
        <v>1089</v>
      </c>
      <c r="AR436" s="47">
        <v>1097</v>
      </c>
      <c r="AS436" s="80">
        <f>IF(COUNTIF(B$20:B436,B436)=1,1,"-")</f>
        <v>1</v>
      </c>
      <c r="AT436" s="80" t="str">
        <f>IF(COUNTIF(J$20:J436,J436)=1,1,"-")</f>
        <v>-</v>
      </c>
      <c r="AU436" s="80" t="str">
        <f>IF(COUNTIF(K$20:K436,K436)=1,1,"-")</f>
        <v>-</v>
      </c>
      <c r="AV436" s="80" t="str">
        <f>IF(COUNTIF(I$20:I436,I436)=1,1,"-")</f>
        <v>-</v>
      </c>
      <c r="AW436" s="48" t="s">
        <v>241</v>
      </c>
      <c r="AZ436"/>
      <c r="BA436"/>
      <c r="BB436"/>
      <c r="BC436"/>
      <c r="BD436"/>
    </row>
    <row r="437" spans="1:56" ht="15.75" customHeight="1" x14ac:dyDescent="0.2">
      <c r="A437" s="93" t="s">
        <v>1798</v>
      </c>
      <c r="B437" s="95" t="s">
        <v>2104</v>
      </c>
      <c r="C437" s="94" t="s">
        <v>2105</v>
      </c>
      <c r="D437" s="94" t="s">
        <v>36</v>
      </c>
      <c r="E437" s="94" t="s">
        <v>36</v>
      </c>
      <c r="F437" s="94" t="s">
        <v>392</v>
      </c>
      <c r="G437" s="96" t="s">
        <v>1331</v>
      </c>
      <c r="H437" s="96" t="s">
        <v>1332</v>
      </c>
      <c r="I437" s="96" t="s">
        <v>36</v>
      </c>
      <c r="J437" s="96" t="s">
        <v>36</v>
      </c>
      <c r="K437" s="96" t="s">
        <v>392</v>
      </c>
      <c r="L437" s="65">
        <f>HLOOKUP(L$20,$S$18:$AW437,ROW($S437)-ROW($S$18)+1,FALSE)</f>
        <v>1806</v>
      </c>
      <c r="M437" s="65">
        <f>HLOOKUP(M$20,$S$18:$AW437,ROW($S437)-ROW($S$18)+1,FALSE)</f>
        <v>1609</v>
      </c>
      <c r="N437" s="66">
        <f t="shared" si="11"/>
        <v>-0.10908084163898113</v>
      </c>
      <c r="O437" s="31">
        <f>IF(ISERROR(SUMIF($B$21:$B$672,$B437,$M$21:$M$672)/SUMIF($B$21:$B$672,$B437,$L$21:$L$672)-1),"-",SUMIF($B$21:$B$672,$B437,$M$21:$M$672)/SUMIF($B$21:$B$672,$B437,$L$21:$L$672)-1)</f>
        <v>-0.11842105263157898</v>
      </c>
      <c r="P437" s="31">
        <f>IF(ISERROR(SUMIF($J$21:$J$672,$J437,$M$21:$M$672)/SUMIF($J$21:$J$672,$J437,$L$21:$L$672)-1),"-",SUMIF($J$21:$J$672,$J437,$M$21:$M$672)/SUMIF($J$21:$J$672,$J437,$L$21:$L$672)-1)</f>
        <v>-8.9752995842504291E-2</v>
      </c>
      <c r="Q437" s="31">
        <f>IF(ISERROR(SUMIF($K$21:$K$672,$K437,$M$21:$M$672)/SUMIF($K$21:$K$672,$K437,$L$21:$L$672)-1),"-",SUMIF($K$21:$K$672,$K437,$M$21:$M$672)/SUMIF($K$21:$K$672,$K437,$L$21:$L$672)-1)</f>
        <v>-7.1599657827202789E-2</v>
      </c>
      <c r="R437" s="31">
        <f>IF(ISERROR(SUMIF($I$21:$I$672,$I437,$M$21:$M$672)/SUMIF($I$21:$I$672,$I437,$L$21:$L$672)-1),"-",SUMIF($I$21:$I$672,$I437,$M$21:$M$672)/SUMIF($I$21:$I$672,$I437,$L$21:$L$672)-1)</f>
        <v>-8.9752995842504291E-2</v>
      </c>
      <c r="S437" s="46">
        <v>1915</v>
      </c>
      <c r="T437" s="46">
        <v>1895</v>
      </c>
      <c r="U437" s="46">
        <v>1878</v>
      </c>
      <c r="V437" s="46">
        <v>1823</v>
      </c>
      <c r="W437" s="46">
        <v>1802</v>
      </c>
      <c r="X437" s="46">
        <v>1806</v>
      </c>
      <c r="Y437" s="46">
        <v>1764</v>
      </c>
      <c r="Z437" s="46">
        <v>1717</v>
      </c>
      <c r="AA437" s="46">
        <v>1658</v>
      </c>
      <c r="AB437" s="46">
        <v>1626</v>
      </c>
      <c r="AC437" s="46">
        <v>1609</v>
      </c>
      <c r="AD437" s="46">
        <v>1619</v>
      </c>
      <c r="AE437" s="46">
        <v>1622</v>
      </c>
      <c r="AF437" s="46">
        <v>1613</v>
      </c>
      <c r="AG437" s="46">
        <v>1580</v>
      </c>
      <c r="AH437" s="46">
        <v>1536</v>
      </c>
      <c r="AI437" s="46">
        <v>1503</v>
      </c>
      <c r="AJ437" s="46">
        <v>1466</v>
      </c>
      <c r="AK437" s="46">
        <v>1440</v>
      </c>
      <c r="AL437" s="46">
        <v>1436</v>
      </c>
      <c r="AM437" s="46">
        <v>1441</v>
      </c>
      <c r="AN437" s="46">
        <v>1445</v>
      </c>
      <c r="AO437" s="46">
        <v>1455</v>
      </c>
      <c r="AP437" s="46">
        <v>1464</v>
      </c>
      <c r="AQ437" s="46">
        <v>1472</v>
      </c>
      <c r="AR437" s="47">
        <v>1475</v>
      </c>
      <c r="AS437" s="80" t="str">
        <f>IF(COUNTIF(B$20:B437,B437)=1,1,"-")</f>
        <v>-</v>
      </c>
      <c r="AT437" s="80" t="str">
        <f>IF(COUNTIF(J$20:J437,J437)=1,1,"-")</f>
        <v>-</v>
      </c>
      <c r="AU437" s="80" t="str">
        <f>IF(COUNTIF(K$20:K437,K437)=1,1,"-")</f>
        <v>-</v>
      </c>
      <c r="AV437" s="80" t="str">
        <f>IF(COUNTIF(I$20:I437,I437)=1,1,"-")</f>
        <v>-</v>
      </c>
      <c r="AW437" s="48" t="s">
        <v>241</v>
      </c>
      <c r="AZ437"/>
      <c r="BA437"/>
      <c r="BB437"/>
      <c r="BC437"/>
      <c r="BD437"/>
    </row>
    <row r="438" spans="1:56" ht="15.75" customHeight="1" x14ac:dyDescent="0.2">
      <c r="A438" s="93" t="s">
        <v>1798</v>
      </c>
      <c r="B438" s="95" t="s">
        <v>2184</v>
      </c>
      <c r="C438" s="94" t="s">
        <v>2185</v>
      </c>
      <c r="D438" s="94" t="s">
        <v>65</v>
      </c>
      <c r="E438" s="94" t="s">
        <v>65</v>
      </c>
      <c r="F438" s="94" t="s">
        <v>384</v>
      </c>
      <c r="G438" s="96" t="s">
        <v>1333</v>
      </c>
      <c r="H438" s="96" t="s">
        <v>1334</v>
      </c>
      <c r="I438" s="96" t="s">
        <v>46</v>
      </c>
      <c r="J438" s="96" t="s">
        <v>46</v>
      </c>
      <c r="K438" s="96" t="s">
        <v>384</v>
      </c>
      <c r="L438" s="65">
        <f>HLOOKUP(L$20,$S$18:$AW438,ROW($S438)-ROW($S$18)+1,FALSE)</f>
        <v>507</v>
      </c>
      <c r="M438" s="65">
        <f>HLOOKUP(M$20,$S$18:$AW438,ROW($S438)-ROW($S$18)+1,FALSE)</f>
        <v>556</v>
      </c>
      <c r="N438" s="66">
        <f t="shared" si="11"/>
        <v>9.6646942800789004E-2</v>
      </c>
      <c r="O438" s="31">
        <f>IF(ISERROR(SUMIF($B$21:$B$672,$B438,$M$21:$M$672)/SUMIF($B$21:$B$672,$B438,$L$21:$L$672)-1),"-",SUMIF($B$21:$B$672,$B438,$M$21:$M$672)/SUMIF($B$21:$B$672,$B438,$L$21:$L$672)-1)</f>
        <v>9.5837897042716502E-3</v>
      </c>
      <c r="P438" s="31">
        <f>IF(ISERROR(SUMIF($J$21:$J$672,$J438,$M$21:$M$672)/SUMIF($J$21:$J$672,$J438,$L$21:$L$672)-1),"-",SUMIF($J$21:$J$672,$J438,$M$21:$M$672)/SUMIF($J$21:$J$672,$J438,$L$21:$L$672)-1)</f>
        <v>3.3164699269252473E-2</v>
      </c>
      <c r="Q438" s="31">
        <f>IF(ISERROR(SUMIF($K$21:$K$672,$K438,$M$21:$M$672)/SUMIF($K$21:$K$672,$K438,$L$21:$L$672)-1),"-",SUMIF($K$21:$K$672,$K438,$M$21:$M$672)/SUMIF($K$21:$K$672,$K438,$L$21:$L$672)-1)</f>
        <v>-2.2365450582957913E-2</v>
      </c>
      <c r="R438" s="31">
        <f>IF(ISERROR(SUMIF($I$21:$I$672,$I438,$M$21:$M$672)/SUMIF($I$21:$I$672,$I438,$L$21:$L$672)-1),"-",SUMIF($I$21:$I$672,$I438,$M$21:$M$672)/SUMIF($I$21:$I$672,$I438,$L$21:$L$672)-1)</f>
        <v>3.3164699269252473E-2</v>
      </c>
      <c r="S438" s="46">
        <v>290</v>
      </c>
      <c r="T438" s="46">
        <v>289</v>
      </c>
      <c r="U438" s="46">
        <v>335</v>
      </c>
      <c r="V438" s="46">
        <v>393</v>
      </c>
      <c r="W438" s="46">
        <v>477</v>
      </c>
      <c r="X438" s="46">
        <v>507</v>
      </c>
      <c r="Y438" s="46">
        <v>560</v>
      </c>
      <c r="Z438" s="46">
        <v>576</v>
      </c>
      <c r="AA438" s="46">
        <v>557</v>
      </c>
      <c r="AB438" s="46">
        <v>560</v>
      </c>
      <c r="AC438" s="46">
        <v>556</v>
      </c>
      <c r="AD438" s="46">
        <v>558</v>
      </c>
      <c r="AE438" s="46">
        <v>557</v>
      </c>
      <c r="AF438" s="46">
        <v>564</v>
      </c>
      <c r="AG438" s="46">
        <v>575</v>
      </c>
      <c r="AH438" s="46">
        <v>576</v>
      </c>
      <c r="AI438" s="46">
        <v>571</v>
      </c>
      <c r="AJ438" s="46">
        <v>566</v>
      </c>
      <c r="AK438" s="46">
        <v>559</v>
      </c>
      <c r="AL438" s="46">
        <v>558</v>
      </c>
      <c r="AM438" s="46">
        <v>565</v>
      </c>
      <c r="AN438" s="46">
        <v>573</v>
      </c>
      <c r="AO438" s="46">
        <v>581</v>
      </c>
      <c r="AP438" s="46">
        <v>592</v>
      </c>
      <c r="AQ438" s="46">
        <v>600</v>
      </c>
      <c r="AR438" s="47">
        <v>608</v>
      </c>
      <c r="AS438" s="80" t="str">
        <f>IF(COUNTIF(B$20:B438,B438)=1,1,"-")</f>
        <v>-</v>
      </c>
      <c r="AT438" s="80" t="str">
        <f>IF(COUNTIF(J$20:J438,J438)=1,1,"-")</f>
        <v>-</v>
      </c>
      <c r="AU438" s="80" t="str">
        <f>IF(COUNTIF(K$20:K438,K438)=1,1,"-")</f>
        <v>-</v>
      </c>
      <c r="AV438" s="80" t="str">
        <f>IF(COUNTIF(I$20:I438,I438)=1,1,"-")</f>
        <v>-</v>
      </c>
      <c r="AW438" s="48" t="s">
        <v>241</v>
      </c>
      <c r="AZ438"/>
      <c r="BA438"/>
      <c r="BB438"/>
      <c r="BC438"/>
      <c r="BD438"/>
    </row>
    <row r="439" spans="1:56" ht="15.75" customHeight="1" x14ac:dyDescent="0.2">
      <c r="A439" s="93" t="s">
        <v>1798</v>
      </c>
      <c r="B439" s="95" t="s">
        <v>2250</v>
      </c>
      <c r="C439" s="94" t="s">
        <v>2251</v>
      </c>
      <c r="D439" s="94" t="s">
        <v>316</v>
      </c>
      <c r="E439" s="94" t="s">
        <v>112</v>
      </c>
      <c r="F439" s="94" t="s">
        <v>386</v>
      </c>
      <c r="G439" s="96" t="s">
        <v>1335</v>
      </c>
      <c r="H439" s="96" t="s">
        <v>1336</v>
      </c>
      <c r="I439" s="96" t="s">
        <v>316</v>
      </c>
      <c r="J439" s="96" t="s">
        <v>112</v>
      </c>
      <c r="K439" s="96" t="s">
        <v>386</v>
      </c>
      <c r="L439" s="65">
        <f>HLOOKUP(L$20,$S$18:$AW439,ROW($S439)-ROW($S$18)+1,FALSE)</f>
        <v>1123</v>
      </c>
      <c r="M439" s="65">
        <f>HLOOKUP(M$20,$S$18:$AW439,ROW($S439)-ROW($S$18)+1,FALSE)</f>
        <v>1098</v>
      </c>
      <c r="N439" s="66">
        <f t="shared" si="11"/>
        <v>-2.2261798753339224E-2</v>
      </c>
      <c r="O439" s="31">
        <f>IF(ISERROR(SUMIF($B$21:$B$672,$B439,$M$21:$M$672)/SUMIF($B$21:$B$672,$B439,$L$21:$L$672)-1),"-",SUMIF($B$21:$B$672,$B439,$M$21:$M$672)/SUMIF($B$21:$B$672,$B439,$L$21:$L$672)-1)</f>
        <v>-2.2261798753339224E-2</v>
      </c>
      <c r="P439" s="31">
        <f>IF(ISERROR(SUMIF($J$21:$J$672,$J439,$M$21:$M$672)/SUMIF($J$21:$J$672,$J439,$L$21:$L$672)-1),"-",SUMIF($J$21:$J$672,$J439,$M$21:$M$672)/SUMIF($J$21:$J$672,$J439,$L$21:$L$672)-1)</f>
        <v>-5.9772414655495765E-2</v>
      </c>
      <c r="Q439" s="31">
        <f>IF(ISERROR(SUMIF($K$21:$K$672,$K439,$M$21:$M$672)/SUMIF($K$21:$K$672,$K439,$L$21:$L$672)-1),"-",SUMIF($K$21:$K$672,$K439,$M$21:$M$672)/SUMIF($K$21:$K$672,$K439,$L$21:$L$672)-1)</f>
        <v>-6.9526650567419579E-2</v>
      </c>
      <c r="R439" s="31">
        <f>IF(ISERROR(SUMIF($I$21:$I$672,$I439,$M$21:$M$672)/SUMIF($I$21:$I$672,$I439,$L$21:$L$672)-1),"-",SUMIF($I$21:$I$672,$I439,$M$21:$M$672)/SUMIF($I$21:$I$672,$I439,$L$21:$L$672)-1)</f>
        <v>-5.9772414655495765E-2</v>
      </c>
      <c r="S439" s="46">
        <v>907</v>
      </c>
      <c r="T439" s="46">
        <v>944</v>
      </c>
      <c r="U439" s="46">
        <v>1009</v>
      </c>
      <c r="V439" s="46">
        <v>1049</v>
      </c>
      <c r="W439" s="46">
        <v>1081</v>
      </c>
      <c r="X439" s="46">
        <v>1123</v>
      </c>
      <c r="Y439" s="46">
        <v>1148</v>
      </c>
      <c r="Z439" s="46">
        <v>1144</v>
      </c>
      <c r="AA439" s="46">
        <v>1122</v>
      </c>
      <c r="AB439" s="46">
        <v>1105</v>
      </c>
      <c r="AC439" s="46">
        <v>1098</v>
      </c>
      <c r="AD439" s="46">
        <v>1091</v>
      </c>
      <c r="AE439" s="46">
        <v>1080</v>
      </c>
      <c r="AF439" s="46">
        <v>1082</v>
      </c>
      <c r="AG439" s="46">
        <v>1075</v>
      </c>
      <c r="AH439" s="46">
        <v>1071</v>
      </c>
      <c r="AI439" s="46">
        <v>1077</v>
      </c>
      <c r="AJ439" s="46">
        <v>1093</v>
      </c>
      <c r="AK439" s="46">
        <v>1115</v>
      </c>
      <c r="AL439" s="46">
        <v>1131</v>
      </c>
      <c r="AM439" s="46">
        <v>1150</v>
      </c>
      <c r="AN439" s="46">
        <v>1176</v>
      </c>
      <c r="AO439" s="46">
        <v>1206</v>
      </c>
      <c r="AP439" s="46">
        <v>1246</v>
      </c>
      <c r="AQ439" s="46">
        <v>1278</v>
      </c>
      <c r="AR439" s="47">
        <v>1304</v>
      </c>
      <c r="AS439" s="80">
        <f>IF(COUNTIF(B$20:B439,B439)=1,1,"-")</f>
        <v>1</v>
      </c>
      <c r="AT439" s="80" t="str">
        <f>IF(COUNTIF(J$20:J439,J439)=1,1,"-")</f>
        <v>-</v>
      </c>
      <c r="AU439" s="80" t="str">
        <f>IF(COUNTIF(K$20:K439,K439)=1,1,"-")</f>
        <v>-</v>
      </c>
      <c r="AV439" s="80" t="str">
        <f>IF(COUNTIF(I$20:I439,I439)=1,1,"-")</f>
        <v>-</v>
      </c>
      <c r="AW439" s="48" t="s">
        <v>241</v>
      </c>
      <c r="AZ439"/>
      <c r="BA439"/>
      <c r="BB439"/>
      <c r="BC439"/>
      <c r="BD439"/>
    </row>
    <row r="440" spans="1:56" ht="15.75" customHeight="1" x14ac:dyDescent="0.2">
      <c r="A440" s="93" t="s">
        <v>1798</v>
      </c>
      <c r="B440" s="95" t="s">
        <v>2188</v>
      </c>
      <c r="C440" s="94" t="s">
        <v>2189</v>
      </c>
      <c r="D440" s="94" t="s">
        <v>289</v>
      </c>
      <c r="E440" s="94" t="s">
        <v>66</v>
      </c>
      <c r="F440" s="94" t="s">
        <v>388</v>
      </c>
      <c r="G440" s="96" t="s">
        <v>1337</v>
      </c>
      <c r="H440" s="96" t="s">
        <v>1338</v>
      </c>
      <c r="I440" s="96" t="s">
        <v>307</v>
      </c>
      <c r="J440" s="96" t="s">
        <v>162</v>
      </c>
      <c r="K440" s="96" t="s">
        <v>390</v>
      </c>
      <c r="L440" s="65">
        <f>HLOOKUP(L$20,$S$18:$AW440,ROW($S440)-ROW($S$18)+1,FALSE)</f>
        <v>1342</v>
      </c>
      <c r="M440" s="65">
        <f>HLOOKUP(M$20,$S$18:$AW440,ROW($S440)-ROW($S$18)+1,FALSE)</f>
        <v>1188</v>
      </c>
      <c r="N440" s="66">
        <f t="shared" si="11"/>
        <v>-0.11475409836065575</v>
      </c>
      <c r="O440" s="31">
        <f>IF(ISERROR(SUMIF($B$21:$B$672,$B440,$M$21:$M$672)/SUMIF($B$21:$B$672,$B440,$L$21:$L$672)-1),"-",SUMIF($B$21:$B$672,$B440,$M$21:$M$672)/SUMIF($B$21:$B$672,$B440,$L$21:$L$672)-1)</f>
        <v>-0.13100880162491535</v>
      </c>
      <c r="P440" s="31">
        <f>IF(ISERROR(SUMIF($J$21:$J$672,$J440,$M$21:$M$672)/SUMIF($J$21:$J$672,$J440,$L$21:$L$672)-1),"-",SUMIF($J$21:$J$672,$J440,$M$21:$M$672)/SUMIF($J$21:$J$672,$J440,$L$21:$L$672)-1)</f>
        <v>-0.11475409836065575</v>
      </c>
      <c r="Q440" s="31">
        <f>IF(ISERROR(SUMIF($K$21:$K$672,$K440,$M$21:$M$672)/SUMIF($K$21:$K$672,$K440,$L$21:$L$672)-1),"-",SUMIF($K$21:$K$672,$K440,$M$21:$M$672)/SUMIF($K$21:$K$672,$K440,$L$21:$L$672)-1)</f>
        <v>-6.9640082528846903E-2</v>
      </c>
      <c r="R440" s="31">
        <f>IF(ISERROR(SUMIF($I$21:$I$672,$I440,$M$21:$M$672)/SUMIF($I$21:$I$672,$I440,$L$21:$L$672)-1),"-",SUMIF($I$21:$I$672,$I440,$M$21:$M$672)/SUMIF($I$21:$I$672,$I440,$L$21:$L$672)-1)</f>
        <v>-0.11475409836065575</v>
      </c>
      <c r="S440" s="46">
        <v>1294</v>
      </c>
      <c r="T440" s="46">
        <v>1370</v>
      </c>
      <c r="U440" s="46">
        <v>1387</v>
      </c>
      <c r="V440" s="46">
        <v>1420</v>
      </c>
      <c r="W440" s="46">
        <v>1395</v>
      </c>
      <c r="X440" s="46">
        <v>1342</v>
      </c>
      <c r="Y440" s="46">
        <v>1319</v>
      </c>
      <c r="Z440" s="46">
        <v>1277</v>
      </c>
      <c r="AA440" s="46">
        <v>1249</v>
      </c>
      <c r="AB440" s="46">
        <v>1219</v>
      </c>
      <c r="AC440" s="46">
        <v>1188</v>
      </c>
      <c r="AD440" s="46">
        <v>1180</v>
      </c>
      <c r="AE440" s="46">
        <v>1166</v>
      </c>
      <c r="AF440" s="46">
        <v>1140</v>
      </c>
      <c r="AG440" s="46">
        <v>1113</v>
      </c>
      <c r="AH440" s="46">
        <v>1102</v>
      </c>
      <c r="AI440" s="46">
        <v>1072</v>
      </c>
      <c r="AJ440" s="46">
        <v>1030</v>
      </c>
      <c r="AK440" s="46">
        <v>997</v>
      </c>
      <c r="AL440" s="46">
        <v>983</v>
      </c>
      <c r="AM440" s="46">
        <v>974</v>
      </c>
      <c r="AN440" s="46">
        <v>963</v>
      </c>
      <c r="AO440" s="46">
        <v>972</v>
      </c>
      <c r="AP440" s="46">
        <v>981</v>
      </c>
      <c r="AQ440" s="46">
        <v>981</v>
      </c>
      <c r="AR440" s="47">
        <v>988</v>
      </c>
      <c r="AS440" s="80" t="str">
        <f>IF(COUNTIF(B$20:B440,B440)=1,1,"-")</f>
        <v>-</v>
      </c>
      <c r="AT440" s="80">
        <f>IF(COUNTIF(J$20:J440,J440)=1,1,"-")</f>
        <v>1</v>
      </c>
      <c r="AU440" s="80" t="str">
        <f>IF(COUNTIF(K$20:K440,K440)=1,1,"-")</f>
        <v>-</v>
      </c>
      <c r="AV440" s="80">
        <f>IF(COUNTIF(I$20:I440,I440)=1,1,"-")</f>
        <v>1</v>
      </c>
      <c r="AW440" s="48" t="s">
        <v>241</v>
      </c>
      <c r="AZ440"/>
      <c r="BA440"/>
      <c r="BB440"/>
      <c r="BC440"/>
      <c r="BD440"/>
    </row>
    <row r="441" spans="1:56" ht="15.75" customHeight="1" x14ac:dyDescent="0.2">
      <c r="A441" s="93" t="s">
        <v>1798</v>
      </c>
      <c r="B441" s="95" t="s">
        <v>1799</v>
      </c>
      <c r="C441" s="94" t="s">
        <v>1800</v>
      </c>
      <c r="D441" s="94" t="s">
        <v>78</v>
      </c>
      <c r="E441" s="94" t="s">
        <v>78</v>
      </c>
      <c r="F441" s="94" t="s">
        <v>388</v>
      </c>
      <c r="G441" s="96" t="s">
        <v>1339</v>
      </c>
      <c r="H441" s="96" t="s">
        <v>1340</v>
      </c>
      <c r="I441" s="96" t="s">
        <v>78</v>
      </c>
      <c r="J441" s="96" t="s">
        <v>78</v>
      </c>
      <c r="K441" s="96" t="s">
        <v>388</v>
      </c>
      <c r="L441" s="65">
        <f>HLOOKUP(L$20,$S$18:$AW441,ROW($S441)-ROW($S$18)+1,FALSE)</f>
        <v>113</v>
      </c>
      <c r="M441" s="65">
        <f>HLOOKUP(M$20,$S$18:$AW441,ROW($S441)-ROW($S$18)+1,FALSE)</f>
        <v>93</v>
      </c>
      <c r="N441" s="66">
        <f t="shared" si="11"/>
        <v>-0.17699115044247793</v>
      </c>
      <c r="O441" s="31">
        <f>IF(ISERROR(SUMIF($B$21:$B$672,$B441,$M$21:$M$672)/SUMIF($B$21:$B$672,$B441,$L$21:$L$672)-1),"-",SUMIF($B$21:$B$672,$B441,$M$21:$M$672)/SUMIF($B$21:$B$672,$B441,$L$21:$L$672)-1)</f>
        <v>-3.4338608539862592E-2</v>
      </c>
      <c r="P441" s="31">
        <f>IF(ISERROR(SUMIF($J$21:$J$672,$J441,$M$21:$M$672)/SUMIF($J$21:$J$672,$J441,$L$21:$L$672)-1),"-",SUMIF($J$21:$J$672,$J441,$M$21:$M$672)/SUMIF($J$21:$J$672,$J441,$L$21:$L$672)-1)</f>
        <v>-5.1282051282051322E-2</v>
      </c>
      <c r="Q441" s="31">
        <f>IF(ISERROR(SUMIF($K$21:$K$672,$K441,$M$21:$M$672)/SUMIF($K$21:$K$672,$K441,$L$21:$L$672)-1),"-",SUMIF($K$21:$K$672,$K441,$M$21:$M$672)/SUMIF($K$21:$K$672,$K441,$L$21:$L$672)-1)</f>
        <v>-5.3599033502643612E-2</v>
      </c>
      <c r="R441" s="31">
        <f>IF(ISERROR(SUMIF($I$21:$I$672,$I441,$M$21:$M$672)/SUMIF($I$21:$I$672,$I441,$L$21:$L$672)-1),"-",SUMIF($I$21:$I$672,$I441,$M$21:$M$672)/SUMIF($I$21:$I$672,$I441,$L$21:$L$672)-1)</f>
        <v>-5.1282051282051322E-2</v>
      </c>
      <c r="S441" s="46">
        <v>166</v>
      </c>
      <c r="T441" s="46">
        <v>152</v>
      </c>
      <c r="U441" s="46">
        <v>134</v>
      </c>
      <c r="V441" s="46">
        <v>122</v>
      </c>
      <c r="W441" s="46">
        <v>120</v>
      </c>
      <c r="X441" s="46">
        <v>113</v>
      </c>
      <c r="Y441" s="46">
        <v>100</v>
      </c>
      <c r="Z441" s="46">
        <v>95</v>
      </c>
      <c r="AA441" s="46">
        <v>93</v>
      </c>
      <c r="AB441" s="46">
        <v>94</v>
      </c>
      <c r="AC441" s="46">
        <v>93</v>
      </c>
      <c r="AD441" s="46">
        <v>88</v>
      </c>
      <c r="AE441" s="46">
        <v>87</v>
      </c>
      <c r="AF441" s="46">
        <v>86</v>
      </c>
      <c r="AG441" s="46">
        <v>83</v>
      </c>
      <c r="AH441" s="46">
        <v>81</v>
      </c>
      <c r="AI441" s="46">
        <v>80</v>
      </c>
      <c r="AJ441" s="46">
        <v>79</v>
      </c>
      <c r="AK441" s="46">
        <v>79</v>
      </c>
      <c r="AL441" s="46">
        <v>77</v>
      </c>
      <c r="AM441" s="46">
        <v>77</v>
      </c>
      <c r="AN441" s="46">
        <v>77</v>
      </c>
      <c r="AO441" s="46">
        <v>78</v>
      </c>
      <c r="AP441" s="46">
        <v>80</v>
      </c>
      <c r="AQ441" s="46">
        <v>81</v>
      </c>
      <c r="AR441" s="47">
        <v>82</v>
      </c>
      <c r="AS441" s="80" t="str">
        <f>IF(COUNTIF(B$20:B441,B441)=1,1,"-")</f>
        <v>-</v>
      </c>
      <c r="AT441" s="80" t="str">
        <f>IF(COUNTIF(J$20:J441,J441)=1,1,"-")</f>
        <v>-</v>
      </c>
      <c r="AU441" s="80" t="str">
        <f>IF(COUNTIF(K$20:K441,K441)=1,1,"-")</f>
        <v>-</v>
      </c>
      <c r="AV441" s="80" t="str">
        <f>IF(COUNTIF(I$20:I441,I441)=1,1,"-")</f>
        <v>-</v>
      </c>
      <c r="AW441" s="48" t="s">
        <v>241</v>
      </c>
      <c r="AZ441"/>
      <c r="BA441"/>
      <c r="BB441"/>
      <c r="BC441"/>
      <c r="BD441"/>
    </row>
    <row r="442" spans="1:56" ht="15.75" customHeight="1" x14ac:dyDescent="0.2">
      <c r="A442" s="93" t="s">
        <v>1798</v>
      </c>
      <c r="B442" s="95" t="s">
        <v>1897</v>
      </c>
      <c r="C442" s="94" t="s">
        <v>1898</v>
      </c>
      <c r="D442" s="94" t="s">
        <v>281</v>
      </c>
      <c r="E442" s="94" t="s">
        <v>129</v>
      </c>
      <c r="F442" s="94" t="s">
        <v>385</v>
      </c>
      <c r="G442" s="96" t="s">
        <v>1341</v>
      </c>
      <c r="H442" s="96" t="s">
        <v>1342</v>
      </c>
      <c r="I442" s="96" t="s">
        <v>290</v>
      </c>
      <c r="J442" s="96" t="s">
        <v>129</v>
      </c>
      <c r="K442" s="96" t="s">
        <v>385</v>
      </c>
      <c r="L442" s="65">
        <f>HLOOKUP(L$20,$S$18:$AW442,ROW($S442)-ROW($S$18)+1,FALSE)</f>
        <v>2033</v>
      </c>
      <c r="M442" s="65">
        <f>HLOOKUP(M$20,$S$18:$AW442,ROW($S442)-ROW($S$18)+1,FALSE)</f>
        <v>1697</v>
      </c>
      <c r="N442" s="66">
        <f t="shared" si="11"/>
        <v>-0.16527299557304476</v>
      </c>
      <c r="O442" s="31">
        <f>IF(ISERROR(SUMIF($B$21:$B$672,$B442,$M$21:$M$672)/SUMIF($B$21:$B$672,$B442,$L$21:$L$672)-1),"-",SUMIF($B$21:$B$672,$B442,$M$21:$M$672)/SUMIF($B$21:$B$672,$B442,$L$21:$L$672)-1)</f>
        <v>-0.1098229781325929</v>
      </c>
      <c r="P442" s="31">
        <f>IF(ISERROR(SUMIF($J$21:$J$672,$J442,$M$21:$M$672)/SUMIF($J$21:$J$672,$J442,$L$21:$L$672)-1),"-",SUMIF($J$21:$J$672,$J442,$M$21:$M$672)/SUMIF($J$21:$J$672,$J442,$L$21:$L$672)-1)</f>
        <v>-0.12849413886384131</v>
      </c>
      <c r="Q442" s="31">
        <f>IF(ISERROR(SUMIF($K$21:$K$672,$K442,$M$21:$M$672)/SUMIF($K$21:$K$672,$K442,$L$21:$L$672)-1),"-",SUMIF($K$21:$K$672,$K442,$M$21:$M$672)/SUMIF($K$21:$K$672,$K442,$L$21:$L$672)-1)</f>
        <v>-0.10412074832930718</v>
      </c>
      <c r="R442" s="31">
        <f>IF(ISERROR(SUMIF($I$21:$I$672,$I442,$M$21:$M$672)/SUMIF($I$21:$I$672,$I442,$L$21:$L$672)-1),"-",SUMIF($I$21:$I$672,$I442,$M$21:$M$672)/SUMIF($I$21:$I$672,$I442,$L$21:$L$672)-1)</f>
        <v>-0.16865261228230977</v>
      </c>
      <c r="S442" s="46">
        <v>2365</v>
      </c>
      <c r="T442" s="46">
        <v>2375</v>
      </c>
      <c r="U442" s="46">
        <v>2313</v>
      </c>
      <c r="V442" s="46">
        <v>2253</v>
      </c>
      <c r="W442" s="46">
        <v>2134</v>
      </c>
      <c r="X442" s="46">
        <v>2033</v>
      </c>
      <c r="Y442" s="46">
        <v>1940</v>
      </c>
      <c r="Z442" s="46">
        <v>1864</v>
      </c>
      <c r="AA442" s="46">
        <v>1784</v>
      </c>
      <c r="AB442" s="46">
        <v>1730</v>
      </c>
      <c r="AC442" s="46">
        <v>1697</v>
      </c>
      <c r="AD442" s="46">
        <v>1701</v>
      </c>
      <c r="AE442" s="46">
        <v>1675</v>
      </c>
      <c r="AF442" s="46">
        <v>1657</v>
      </c>
      <c r="AG442" s="46">
        <v>1658</v>
      </c>
      <c r="AH442" s="46">
        <v>1643</v>
      </c>
      <c r="AI442" s="46">
        <v>1624</v>
      </c>
      <c r="AJ442" s="46">
        <v>1584</v>
      </c>
      <c r="AK442" s="46">
        <v>1565</v>
      </c>
      <c r="AL442" s="46">
        <v>1554</v>
      </c>
      <c r="AM442" s="46">
        <v>1561</v>
      </c>
      <c r="AN442" s="46">
        <v>1561</v>
      </c>
      <c r="AO442" s="46">
        <v>1581</v>
      </c>
      <c r="AP442" s="46">
        <v>1593</v>
      </c>
      <c r="AQ442" s="46">
        <v>1591</v>
      </c>
      <c r="AR442" s="47">
        <v>1588</v>
      </c>
      <c r="AS442" s="80" t="str">
        <f>IF(COUNTIF(B$20:B442,B442)=1,1,"-")</f>
        <v>-</v>
      </c>
      <c r="AT442" s="80" t="str">
        <f>IF(COUNTIF(J$20:J442,J442)=1,1,"-")</f>
        <v>-</v>
      </c>
      <c r="AU442" s="80" t="str">
        <f>IF(COUNTIF(K$20:K442,K442)=1,1,"-")</f>
        <v>-</v>
      </c>
      <c r="AV442" s="80" t="str">
        <f>IF(COUNTIF(I$20:I442,I442)=1,1,"-")</f>
        <v>-</v>
      </c>
      <c r="AW442" s="48" t="s">
        <v>241</v>
      </c>
      <c r="AZ442"/>
      <c r="BA442"/>
      <c r="BB442"/>
      <c r="BC442"/>
      <c r="BD442"/>
    </row>
    <row r="443" spans="1:56" ht="15.75" customHeight="1" x14ac:dyDescent="0.2">
      <c r="A443" s="93" t="s">
        <v>1798</v>
      </c>
      <c r="B443" s="95" t="s">
        <v>2252</v>
      </c>
      <c r="C443" s="94" t="s">
        <v>2253</v>
      </c>
      <c r="D443" s="94" t="s">
        <v>35</v>
      </c>
      <c r="E443" s="94" t="s">
        <v>35</v>
      </c>
      <c r="F443" s="94" t="s">
        <v>386</v>
      </c>
      <c r="G443" s="96" t="s">
        <v>1343</v>
      </c>
      <c r="H443" s="96" t="s">
        <v>1344</v>
      </c>
      <c r="I443" s="96" t="s">
        <v>35</v>
      </c>
      <c r="J443" s="96" t="s">
        <v>35</v>
      </c>
      <c r="K443" s="96" t="s">
        <v>386</v>
      </c>
      <c r="L443" s="65">
        <f>HLOOKUP(L$20,$S$18:$AW443,ROW($S443)-ROW($S$18)+1,FALSE)</f>
        <v>1692</v>
      </c>
      <c r="M443" s="65">
        <f>HLOOKUP(M$20,$S$18:$AW443,ROW($S443)-ROW($S$18)+1,FALSE)</f>
        <v>1558</v>
      </c>
      <c r="N443" s="66">
        <f t="shared" si="11"/>
        <v>-7.9196217494089782E-2</v>
      </c>
      <c r="O443" s="31">
        <f>IF(ISERROR(SUMIF($B$21:$B$672,$B443,$M$21:$M$672)/SUMIF($B$21:$B$672,$B443,$L$21:$L$672)-1),"-",SUMIF($B$21:$B$672,$B443,$M$21:$M$672)/SUMIF($B$21:$B$672,$B443,$L$21:$L$672)-1)</f>
        <v>-7.9196217494089782E-2</v>
      </c>
      <c r="P443" s="31">
        <f>IF(ISERROR(SUMIF($J$21:$J$672,$J443,$M$21:$M$672)/SUMIF($J$21:$J$672,$J443,$L$21:$L$672)-1),"-",SUMIF($J$21:$J$672,$J443,$M$21:$M$672)/SUMIF($J$21:$J$672,$J443,$L$21:$L$672)-1)</f>
        <v>5.0577528876443845E-2</v>
      </c>
      <c r="Q443" s="31">
        <f>IF(ISERROR(SUMIF($K$21:$K$672,$K443,$M$21:$M$672)/SUMIF($K$21:$K$672,$K443,$L$21:$L$672)-1),"-",SUMIF($K$21:$K$672,$K443,$M$21:$M$672)/SUMIF($K$21:$K$672,$K443,$L$21:$L$672)-1)</f>
        <v>-6.9526650567419579E-2</v>
      </c>
      <c r="R443" s="31">
        <f>IF(ISERROR(SUMIF($I$21:$I$672,$I443,$M$21:$M$672)/SUMIF($I$21:$I$672,$I443,$L$21:$L$672)-1),"-",SUMIF($I$21:$I$672,$I443,$M$21:$M$672)/SUMIF($I$21:$I$672,$I443,$L$21:$L$672)-1)</f>
        <v>5.0577528876443845E-2</v>
      </c>
      <c r="S443" s="46">
        <v>1776</v>
      </c>
      <c r="T443" s="46">
        <v>1663</v>
      </c>
      <c r="U443" s="46">
        <v>1667</v>
      </c>
      <c r="V443" s="46">
        <v>1678</v>
      </c>
      <c r="W443" s="46">
        <v>1631</v>
      </c>
      <c r="X443" s="46">
        <v>1692</v>
      </c>
      <c r="Y443" s="46">
        <v>1699</v>
      </c>
      <c r="Z443" s="46">
        <v>1689</v>
      </c>
      <c r="AA443" s="46">
        <v>1671</v>
      </c>
      <c r="AB443" s="46">
        <v>1618</v>
      </c>
      <c r="AC443" s="46">
        <v>1558</v>
      </c>
      <c r="AD443" s="46">
        <v>1498</v>
      </c>
      <c r="AE443" s="46">
        <v>1463</v>
      </c>
      <c r="AF443" s="46">
        <v>1440</v>
      </c>
      <c r="AG443" s="46">
        <v>1408</v>
      </c>
      <c r="AH443" s="46">
        <v>1379</v>
      </c>
      <c r="AI443" s="46">
        <v>1348</v>
      </c>
      <c r="AJ443" s="46">
        <v>1326</v>
      </c>
      <c r="AK443" s="46">
        <v>1317</v>
      </c>
      <c r="AL443" s="46">
        <v>1313</v>
      </c>
      <c r="AM443" s="46">
        <v>1304</v>
      </c>
      <c r="AN443" s="46">
        <v>1301</v>
      </c>
      <c r="AO443" s="46">
        <v>1310</v>
      </c>
      <c r="AP443" s="46">
        <v>1317</v>
      </c>
      <c r="AQ443" s="46">
        <v>1327</v>
      </c>
      <c r="AR443" s="47">
        <v>1339</v>
      </c>
      <c r="AS443" s="80">
        <f>IF(COUNTIF(B$20:B443,B443)=1,1,"-")</f>
        <v>1</v>
      </c>
      <c r="AT443" s="80" t="str">
        <f>IF(COUNTIF(J$20:J443,J443)=1,1,"-")</f>
        <v>-</v>
      </c>
      <c r="AU443" s="80" t="str">
        <f>IF(COUNTIF(K$20:K443,K443)=1,1,"-")</f>
        <v>-</v>
      </c>
      <c r="AV443" s="80" t="str">
        <f>IF(COUNTIF(I$20:I443,I443)=1,1,"-")</f>
        <v>-</v>
      </c>
      <c r="AW443" s="48" t="s">
        <v>241</v>
      </c>
      <c r="AZ443"/>
      <c r="BA443"/>
      <c r="BB443"/>
      <c r="BC443"/>
      <c r="BD443"/>
    </row>
    <row r="444" spans="1:56" ht="15.75" customHeight="1" x14ac:dyDescent="0.2">
      <c r="A444" s="93" t="s">
        <v>1798</v>
      </c>
      <c r="B444" s="95" t="s">
        <v>2048</v>
      </c>
      <c r="C444" s="94" t="s">
        <v>2049</v>
      </c>
      <c r="D444" s="94" t="s">
        <v>171</v>
      </c>
      <c r="E444" s="94" t="s">
        <v>171</v>
      </c>
      <c r="F444" s="94" t="s">
        <v>385</v>
      </c>
      <c r="G444" s="96" t="s">
        <v>1345</v>
      </c>
      <c r="H444" s="96" t="s">
        <v>1346</v>
      </c>
      <c r="I444" s="96" t="s">
        <v>171</v>
      </c>
      <c r="J444" s="96" t="s">
        <v>171</v>
      </c>
      <c r="K444" s="96" t="s">
        <v>385</v>
      </c>
      <c r="L444" s="65">
        <f>HLOOKUP(L$20,$S$18:$AW444,ROW($S444)-ROW($S$18)+1,FALSE)</f>
        <v>642</v>
      </c>
      <c r="M444" s="65">
        <f>HLOOKUP(M$20,$S$18:$AW444,ROW($S444)-ROW($S$18)+1,FALSE)</f>
        <v>602</v>
      </c>
      <c r="N444" s="66">
        <f t="shared" si="11"/>
        <v>-6.230529595015577E-2</v>
      </c>
      <c r="O444" s="31">
        <f>IF(ISERROR(SUMIF($B$21:$B$672,$B444,$M$21:$M$672)/SUMIF($B$21:$B$672,$B444,$L$21:$L$672)-1),"-",SUMIF($B$21:$B$672,$B444,$M$21:$M$672)/SUMIF($B$21:$B$672,$B444,$L$21:$L$672)-1)</f>
        <v>-0.10776255707762561</v>
      </c>
      <c r="P444" s="31">
        <f>IF(ISERROR(SUMIF($J$21:$J$672,$J444,$M$21:$M$672)/SUMIF($J$21:$J$672,$J444,$L$21:$L$672)-1),"-",SUMIF($J$21:$J$672,$J444,$M$21:$M$672)/SUMIF($J$21:$J$672,$J444,$L$21:$L$672)-1)</f>
        <v>-0.11848760748609</v>
      </c>
      <c r="Q444" s="31">
        <f>IF(ISERROR(SUMIF($K$21:$K$672,$K444,$M$21:$M$672)/SUMIF($K$21:$K$672,$K444,$L$21:$L$672)-1),"-",SUMIF($K$21:$K$672,$K444,$M$21:$M$672)/SUMIF($K$21:$K$672,$K444,$L$21:$L$672)-1)</f>
        <v>-0.10412074832930718</v>
      </c>
      <c r="R444" s="31">
        <f>IF(ISERROR(SUMIF($I$21:$I$672,$I444,$M$21:$M$672)/SUMIF($I$21:$I$672,$I444,$L$21:$L$672)-1),"-",SUMIF($I$21:$I$672,$I444,$M$21:$M$672)/SUMIF($I$21:$I$672,$I444,$L$21:$L$672)-1)</f>
        <v>-0.11601705237515225</v>
      </c>
      <c r="S444" s="46">
        <v>733</v>
      </c>
      <c r="T444" s="46">
        <v>740</v>
      </c>
      <c r="U444" s="46">
        <v>637</v>
      </c>
      <c r="V444" s="46">
        <v>614</v>
      </c>
      <c r="W444" s="46">
        <v>626</v>
      </c>
      <c r="X444" s="46">
        <v>642</v>
      </c>
      <c r="Y444" s="46">
        <v>662</v>
      </c>
      <c r="Z444" s="46">
        <v>667</v>
      </c>
      <c r="AA444" s="46">
        <v>634</v>
      </c>
      <c r="AB444" s="46">
        <v>608</v>
      </c>
      <c r="AC444" s="46">
        <v>602</v>
      </c>
      <c r="AD444" s="46">
        <v>605</v>
      </c>
      <c r="AE444" s="46">
        <v>611</v>
      </c>
      <c r="AF444" s="46">
        <v>612</v>
      </c>
      <c r="AG444" s="46">
        <v>608</v>
      </c>
      <c r="AH444" s="46">
        <v>607</v>
      </c>
      <c r="AI444" s="46">
        <v>603</v>
      </c>
      <c r="AJ444" s="46">
        <v>589</v>
      </c>
      <c r="AK444" s="46">
        <v>575</v>
      </c>
      <c r="AL444" s="46">
        <v>572</v>
      </c>
      <c r="AM444" s="46">
        <v>569</v>
      </c>
      <c r="AN444" s="46">
        <v>567</v>
      </c>
      <c r="AO444" s="46">
        <v>569</v>
      </c>
      <c r="AP444" s="46">
        <v>575</v>
      </c>
      <c r="AQ444" s="46">
        <v>579</v>
      </c>
      <c r="AR444" s="47">
        <v>577</v>
      </c>
      <c r="AS444" s="80" t="str">
        <f>IF(COUNTIF(B$20:B444,B444)=1,1,"-")</f>
        <v>-</v>
      </c>
      <c r="AT444" s="80" t="str">
        <f>IF(COUNTIF(J$20:J444,J444)=1,1,"-")</f>
        <v>-</v>
      </c>
      <c r="AU444" s="80" t="str">
        <f>IF(COUNTIF(K$20:K444,K444)=1,1,"-")</f>
        <v>-</v>
      </c>
      <c r="AV444" s="80" t="str">
        <f>IF(COUNTIF(I$20:I444,I444)=1,1,"-")</f>
        <v>-</v>
      </c>
      <c r="AW444" s="48" t="s">
        <v>241</v>
      </c>
      <c r="AZ444"/>
      <c r="BA444"/>
      <c r="BB444"/>
      <c r="BC444"/>
      <c r="BD444"/>
    </row>
    <row r="445" spans="1:56" ht="15.75" customHeight="1" x14ac:dyDescent="0.2">
      <c r="A445" s="93" t="s">
        <v>1798</v>
      </c>
      <c r="B445" s="95" t="s">
        <v>1956</v>
      </c>
      <c r="C445" s="94" t="s">
        <v>1957</v>
      </c>
      <c r="D445" s="94" t="s">
        <v>62</v>
      </c>
      <c r="E445" s="94" t="s">
        <v>62</v>
      </c>
      <c r="F445" s="94" t="s">
        <v>389</v>
      </c>
      <c r="G445" s="96" t="s">
        <v>1347</v>
      </c>
      <c r="H445" s="96" t="s">
        <v>1348</v>
      </c>
      <c r="I445" s="96" t="s">
        <v>151</v>
      </c>
      <c r="J445" s="96" t="s">
        <v>151</v>
      </c>
      <c r="K445" s="96" t="s">
        <v>389</v>
      </c>
      <c r="L445" s="65">
        <f>HLOOKUP(L$20,$S$18:$AW445,ROW($S445)-ROW($S$18)+1,FALSE)</f>
        <v>2164</v>
      </c>
      <c r="M445" s="65">
        <f>HLOOKUP(M$20,$S$18:$AW445,ROW($S445)-ROW($S$18)+1,FALSE)</f>
        <v>1781</v>
      </c>
      <c r="N445" s="66">
        <f t="shared" si="11"/>
        <v>-0.17698706099815154</v>
      </c>
      <c r="O445" s="31">
        <f>IF(ISERROR(SUMIF($B$21:$B$672,$B445,$M$21:$M$672)/SUMIF($B$21:$B$672,$B445,$L$21:$L$672)-1),"-",SUMIF($B$21:$B$672,$B445,$M$21:$M$672)/SUMIF($B$21:$B$672,$B445,$L$21:$L$672)-1)</f>
        <v>-6.9290712468193405E-2</v>
      </c>
      <c r="P445" s="31">
        <f>IF(ISERROR(SUMIF($J$21:$J$672,$J445,$M$21:$M$672)/SUMIF($J$21:$J$672,$J445,$L$21:$L$672)-1),"-",SUMIF($J$21:$J$672,$J445,$M$21:$M$672)/SUMIF($J$21:$J$672,$J445,$L$21:$L$672)-1)</f>
        <v>-0.17698706099815154</v>
      </c>
      <c r="Q445" s="31">
        <f>IF(ISERROR(SUMIF($K$21:$K$672,$K445,$M$21:$M$672)/SUMIF($K$21:$K$672,$K445,$L$21:$L$672)-1),"-",SUMIF($K$21:$K$672,$K445,$M$21:$M$672)/SUMIF($K$21:$K$672,$K445,$L$21:$L$672)-1)</f>
        <v>-7.8231982896267982E-2</v>
      </c>
      <c r="R445" s="31">
        <f>IF(ISERROR(SUMIF($I$21:$I$672,$I445,$M$21:$M$672)/SUMIF($I$21:$I$672,$I445,$L$21:$L$672)-1),"-",SUMIF($I$21:$I$672,$I445,$M$21:$M$672)/SUMIF($I$21:$I$672,$I445,$L$21:$L$672)-1)</f>
        <v>-0.17698706099815154</v>
      </c>
      <c r="S445" s="46">
        <v>2509</v>
      </c>
      <c r="T445" s="46">
        <v>2438</v>
      </c>
      <c r="U445" s="46">
        <v>2446</v>
      </c>
      <c r="V445" s="46">
        <v>2382</v>
      </c>
      <c r="W445" s="46">
        <v>2300</v>
      </c>
      <c r="X445" s="46">
        <v>2164</v>
      </c>
      <c r="Y445" s="46">
        <v>1992</v>
      </c>
      <c r="Z445" s="46">
        <v>1881</v>
      </c>
      <c r="AA445" s="46">
        <v>1789</v>
      </c>
      <c r="AB445" s="46">
        <v>1770</v>
      </c>
      <c r="AC445" s="46">
        <v>1781</v>
      </c>
      <c r="AD445" s="46">
        <v>1797</v>
      </c>
      <c r="AE445" s="46">
        <v>1784</v>
      </c>
      <c r="AF445" s="46">
        <v>1770</v>
      </c>
      <c r="AG445" s="46">
        <v>1749</v>
      </c>
      <c r="AH445" s="46">
        <v>1722</v>
      </c>
      <c r="AI445" s="46">
        <v>1686</v>
      </c>
      <c r="AJ445" s="46">
        <v>1641</v>
      </c>
      <c r="AK445" s="46">
        <v>1598</v>
      </c>
      <c r="AL445" s="46">
        <v>1576</v>
      </c>
      <c r="AM445" s="46">
        <v>1565</v>
      </c>
      <c r="AN445" s="46">
        <v>1563</v>
      </c>
      <c r="AO445" s="46">
        <v>1579</v>
      </c>
      <c r="AP445" s="46">
        <v>1585</v>
      </c>
      <c r="AQ445" s="46">
        <v>1606</v>
      </c>
      <c r="AR445" s="47">
        <v>1625</v>
      </c>
      <c r="AS445" s="80" t="str">
        <f>IF(COUNTIF(B$20:B445,B445)=1,1,"-")</f>
        <v>-</v>
      </c>
      <c r="AT445" s="80">
        <f>IF(COUNTIF(J$20:J445,J445)=1,1,"-")</f>
        <v>1</v>
      </c>
      <c r="AU445" s="80" t="str">
        <f>IF(COUNTIF(K$20:K445,K445)=1,1,"-")</f>
        <v>-</v>
      </c>
      <c r="AV445" s="80">
        <f>IF(COUNTIF(I$20:I445,I445)=1,1,"-")</f>
        <v>1</v>
      </c>
      <c r="AW445" s="48" t="s">
        <v>241</v>
      </c>
      <c r="AZ445"/>
      <c r="BA445"/>
      <c r="BB445"/>
      <c r="BC445"/>
      <c r="BD445"/>
    </row>
    <row r="446" spans="1:56" ht="15.75" customHeight="1" x14ac:dyDescent="0.2">
      <c r="A446" s="93" t="s">
        <v>1798</v>
      </c>
      <c r="B446" s="95" t="s">
        <v>2182</v>
      </c>
      <c r="C446" s="94" t="s">
        <v>2183</v>
      </c>
      <c r="D446" s="94" t="s">
        <v>197</v>
      </c>
      <c r="E446" s="94" t="s">
        <v>197</v>
      </c>
      <c r="F446" s="94" t="s">
        <v>391</v>
      </c>
      <c r="G446" s="96" t="s">
        <v>1349</v>
      </c>
      <c r="H446" s="96" t="s">
        <v>1350</v>
      </c>
      <c r="I446" s="96" t="s">
        <v>197</v>
      </c>
      <c r="J446" s="96" t="s">
        <v>197</v>
      </c>
      <c r="K446" s="96" t="s">
        <v>391</v>
      </c>
      <c r="L446" s="65">
        <f>HLOOKUP(L$20,$S$18:$AW446,ROW($S446)-ROW($S$18)+1,FALSE)</f>
        <v>147</v>
      </c>
      <c r="M446" s="65">
        <f>HLOOKUP(M$20,$S$18:$AW446,ROW($S446)-ROW($S$18)+1,FALSE)</f>
        <v>129</v>
      </c>
      <c r="N446" s="66">
        <f t="shared" si="11"/>
        <v>-0.12244897959183676</v>
      </c>
      <c r="O446" s="31">
        <f>IF(ISERROR(SUMIF($B$21:$B$672,$B446,$M$21:$M$672)/SUMIF($B$21:$B$672,$B446,$L$21:$L$672)-1),"-",SUMIF($B$21:$B$672,$B446,$M$21:$M$672)/SUMIF($B$21:$B$672,$B446,$L$21:$L$672)-1)</f>
        <v>-9.7575943540963439E-2</v>
      </c>
      <c r="P446" s="31">
        <f>IF(ISERROR(SUMIF($J$21:$J$672,$J446,$M$21:$M$672)/SUMIF($J$21:$J$672,$J446,$L$21:$L$672)-1),"-",SUMIF($J$21:$J$672,$J446,$M$21:$M$672)/SUMIF($J$21:$J$672,$J446,$L$21:$L$672)-1)</f>
        <v>-9.7575943540963439E-2</v>
      </c>
      <c r="Q446" s="31">
        <f>IF(ISERROR(SUMIF($K$21:$K$672,$K446,$M$21:$M$672)/SUMIF($K$21:$K$672,$K446,$L$21:$L$672)-1),"-",SUMIF($K$21:$K$672,$K446,$M$21:$M$672)/SUMIF($K$21:$K$672,$K446,$L$21:$L$672)-1)</f>
        <v>-3.0916047319583084E-2</v>
      </c>
      <c r="R446" s="31">
        <f>IF(ISERROR(SUMIF($I$21:$I$672,$I446,$M$21:$M$672)/SUMIF($I$21:$I$672,$I446,$L$21:$L$672)-1),"-",SUMIF($I$21:$I$672,$I446,$M$21:$M$672)/SUMIF($I$21:$I$672,$I446,$L$21:$L$672)-1)</f>
        <v>-9.7575943540963439E-2</v>
      </c>
      <c r="S446" s="46">
        <v>138</v>
      </c>
      <c r="T446" s="46">
        <v>155</v>
      </c>
      <c r="U446" s="46">
        <v>158</v>
      </c>
      <c r="V446" s="46">
        <v>152</v>
      </c>
      <c r="W446" s="46">
        <v>160</v>
      </c>
      <c r="X446" s="46">
        <v>147</v>
      </c>
      <c r="Y446" s="46">
        <v>149</v>
      </c>
      <c r="Z446" s="46">
        <v>139</v>
      </c>
      <c r="AA446" s="46">
        <v>131</v>
      </c>
      <c r="AB446" s="46">
        <v>126</v>
      </c>
      <c r="AC446" s="46">
        <v>129</v>
      </c>
      <c r="AD446" s="46">
        <v>121</v>
      </c>
      <c r="AE446" s="46">
        <v>112</v>
      </c>
      <c r="AF446" s="46">
        <v>110</v>
      </c>
      <c r="AG446" s="46">
        <v>107</v>
      </c>
      <c r="AH446" s="46">
        <v>103</v>
      </c>
      <c r="AI446" s="46">
        <v>99</v>
      </c>
      <c r="AJ446" s="46">
        <v>100</v>
      </c>
      <c r="AK446" s="46">
        <v>95</v>
      </c>
      <c r="AL446" s="46">
        <v>92</v>
      </c>
      <c r="AM446" s="46">
        <v>93</v>
      </c>
      <c r="AN446" s="46">
        <v>93</v>
      </c>
      <c r="AO446" s="46">
        <v>96</v>
      </c>
      <c r="AP446" s="46">
        <v>97</v>
      </c>
      <c r="AQ446" s="46">
        <v>99</v>
      </c>
      <c r="AR446" s="47">
        <v>101</v>
      </c>
      <c r="AS446" s="80" t="str">
        <f>IF(COUNTIF(B$20:B446,B446)=1,1,"-")</f>
        <v>-</v>
      </c>
      <c r="AT446" s="80" t="str">
        <f>IF(COUNTIF(J$20:J446,J446)=1,1,"-")</f>
        <v>-</v>
      </c>
      <c r="AU446" s="80" t="str">
        <f>IF(COUNTIF(K$20:K446,K446)=1,1,"-")</f>
        <v>-</v>
      </c>
      <c r="AV446" s="80" t="str">
        <f>IF(COUNTIF(I$20:I446,I446)=1,1,"-")</f>
        <v>-</v>
      </c>
      <c r="AW446" s="48" t="s">
        <v>241</v>
      </c>
      <c r="AZ446"/>
      <c r="BA446"/>
      <c r="BB446"/>
      <c r="BC446"/>
      <c r="BD446"/>
    </row>
    <row r="447" spans="1:56" ht="15.75" customHeight="1" x14ac:dyDescent="0.2">
      <c r="A447" s="93" t="s">
        <v>1798</v>
      </c>
      <c r="B447" s="95" t="s">
        <v>1907</v>
      </c>
      <c r="C447" s="94" t="s">
        <v>1908</v>
      </c>
      <c r="D447" s="94" t="s">
        <v>22</v>
      </c>
      <c r="E447" s="94" t="s">
        <v>22</v>
      </c>
      <c r="F447" s="94" t="s">
        <v>391</v>
      </c>
      <c r="G447" s="96" t="s">
        <v>1351</v>
      </c>
      <c r="H447" s="96" t="s">
        <v>1352</v>
      </c>
      <c r="I447" s="96" t="s">
        <v>352</v>
      </c>
      <c r="J447" s="96" t="s">
        <v>54</v>
      </c>
      <c r="K447" s="96" t="s">
        <v>391</v>
      </c>
      <c r="L447" s="65">
        <f>HLOOKUP(L$20,$S$18:$AW447,ROW($S447)-ROW($S$18)+1,FALSE)</f>
        <v>2882</v>
      </c>
      <c r="M447" s="65">
        <f>HLOOKUP(M$20,$S$18:$AW447,ROW($S447)-ROW($S$18)+1,FALSE)</f>
        <v>2957</v>
      </c>
      <c r="N447" s="66">
        <f t="shared" si="11"/>
        <v>2.6023594725884891E-2</v>
      </c>
      <c r="O447" s="31">
        <f>IF(ISERROR(SUMIF($B$21:$B$672,$B447,$M$21:$M$672)/SUMIF($B$21:$B$672,$B447,$L$21:$L$672)-1),"-",SUMIF($B$21:$B$672,$B447,$M$21:$M$672)/SUMIF($B$21:$B$672,$B447,$L$21:$L$672)-1)</f>
        <v>-2.0822331195775146E-2</v>
      </c>
      <c r="P447" s="31">
        <f>IF(ISERROR(SUMIF($J$21:$J$672,$J447,$M$21:$M$672)/SUMIF($J$21:$J$672,$J447,$L$21:$L$672)-1),"-",SUMIF($J$21:$J$672,$J447,$M$21:$M$672)/SUMIF($J$21:$J$672,$J447,$L$21:$L$672)-1)</f>
        <v>2.5293586269196089E-2</v>
      </c>
      <c r="Q447" s="31">
        <f>IF(ISERROR(SUMIF($K$21:$K$672,$K447,$M$21:$M$672)/SUMIF($K$21:$K$672,$K447,$L$21:$L$672)-1),"-",SUMIF($K$21:$K$672,$K447,$M$21:$M$672)/SUMIF($K$21:$K$672,$K447,$L$21:$L$672)-1)</f>
        <v>-3.0916047319583084E-2</v>
      </c>
      <c r="R447" s="31">
        <f>IF(ISERROR(SUMIF($I$21:$I$672,$I447,$M$21:$M$672)/SUMIF($I$21:$I$672,$I447,$L$21:$L$672)-1),"-",SUMIF($I$21:$I$672,$I447,$M$21:$M$672)/SUMIF($I$21:$I$672,$I447,$L$21:$L$672)-1)</f>
        <v>4.1256054785368201E-2</v>
      </c>
      <c r="S447" s="46">
        <v>2203</v>
      </c>
      <c r="T447" s="46">
        <v>2298</v>
      </c>
      <c r="U447" s="46">
        <v>2437</v>
      </c>
      <c r="V447" s="46">
        <v>2563</v>
      </c>
      <c r="W447" s="46">
        <v>2773</v>
      </c>
      <c r="X447" s="46">
        <v>2882</v>
      </c>
      <c r="Y447" s="46">
        <v>2920</v>
      </c>
      <c r="Z447" s="46">
        <v>2980</v>
      </c>
      <c r="AA447" s="46">
        <v>2981</v>
      </c>
      <c r="AB447" s="46">
        <v>2968</v>
      </c>
      <c r="AC447" s="46">
        <v>2957</v>
      </c>
      <c r="AD447" s="46">
        <v>2923</v>
      </c>
      <c r="AE447" s="46">
        <v>2889</v>
      </c>
      <c r="AF447" s="46">
        <v>2864</v>
      </c>
      <c r="AG447" s="46">
        <v>2787</v>
      </c>
      <c r="AH447" s="46">
        <v>2723</v>
      </c>
      <c r="AI447" s="46">
        <v>2666</v>
      </c>
      <c r="AJ447" s="46">
        <v>2617</v>
      </c>
      <c r="AK447" s="46">
        <v>2590</v>
      </c>
      <c r="AL447" s="46">
        <v>2577</v>
      </c>
      <c r="AM447" s="46">
        <v>2620</v>
      </c>
      <c r="AN447" s="46">
        <v>2651</v>
      </c>
      <c r="AO447" s="46">
        <v>2710</v>
      </c>
      <c r="AP447" s="46">
        <v>2763</v>
      </c>
      <c r="AQ447" s="46">
        <v>2824</v>
      </c>
      <c r="AR447" s="47">
        <v>2897</v>
      </c>
      <c r="AS447" s="80" t="str">
        <f>IF(COUNTIF(B$20:B447,B447)=1,1,"-")</f>
        <v>-</v>
      </c>
      <c r="AT447" s="80" t="str">
        <f>IF(COUNTIF(J$20:J447,J447)=1,1,"-")</f>
        <v>-</v>
      </c>
      <c r="AU447" s="80" t="str">
        <f>IF(COUNTIF(K$20:K447,K447)=1,1,"-")</f>
        <v>-</v>
      </c>
      <c r="AV447" s="80" t="str">
        <f>IF(COUNTIF(I$20:I447,I447)=1,1,"-")</f>
        <v>-</v>
      </c>
      <c r="AW447" s="48" t="s">
        <v>241</v>
      </c>
      <c r="AZ447"/>
      <c r="BA447"/>
      <c r="BB447"/>
      <c r="BC447"/>
      <c r="BD447"/>
    </row>
    <row r="448" spans="1:56" ht="15.75" customHeight="1" x14ac:dyDescent="0.2">
      <c r="A448" s="93" t="s">
        <v>1798</v>
      </c>
      <c r="B448" s="95" t="s">
        <v>2254</v>
      </c>
      <c r="C448" s="94" t="s">
        <v>2255</v>
      </c>
      <c r="D448" s="94" t="s">
        <v>191</v>
      </c>
      <c r="E448" s="94" t="s">
        <v>191</v>
      </c>
      <c r="F448" s="94" t="s">
        <v>392</v>
      </c>
      <c r="G448" s="96" t="s">
        <v>1353</v>
      </c>
      <c r="H448" s="96" t="s">
        <v>1354</v>
      </c>
      <c r="I448" s="96" t="s">
        <v>191</v>
      </c>
      <c r="J448" s="96" t="s">
        <v>191</v>
      </c>
      <c r="K448" s="96" t="s">
        <v>392</v>
      </c>
      <c r="L448" s="65">
        <f>HLOOKUP(L$20,$S$18:$AW448,ROW($S448)-ROW($S$18)+1,FALSE)</f>
        <v>98</v>
      </c>
      <c r="M448" s="65">
        <f>HLOOKUP(M$20,$S$18:$AW448,ROW($S448)-ROW($S$18)+1,FALSE)</f>
        <v>88</v>
      </c>
      <c r="N448" s="66">
        <f t="shared" si="11"/>
        <v>-0.10204081632653061</v>
      </c>
      <c r="O448" s="31">
        <f>IF(ISERROR(SUMIF($B$21:$B$672,$B448,$M$21:$M$672)/SUMIF($B$21:$B$672,$B448,$L$21:$L$672)-1),"-",SUMIF($B$21:$B$672,$B448,$M$21:$M$672)/SUMIF($B$21:$B$672,$B448,$L$21:$L$672)-1)</f>
        <v>-6.0452238117212787E-2</v>
      </c>
      <c r="P448" s="31">
        <f>IF(ISERROR(SUMIF($J$21:$J$672,$J448,$M$21:$M$672)/SUMIF($J$21:$J$672,$J448,$L$21:$L$672)-1),"-",SUMIF($J$21:$J$672,$J448,$M$21:$M$672)/SUMIF($J$21:$J$672,$J448,$L$21:$L$672)-1)</f>
        <v>-8.0116110304789601E-2</v>
      </c>
      <c r="Q448" s="31">
        <f>IF(ISERROR(SUMIF($K$21:$K$672,$K448,$M$21:$M$672)/SUMIF($K$21:$K$672,$K448,$L$21:$L$672)-1),"-",SUMIF($K$21:$K$672,$K448,$M$21:$M$672)/SUMIF($K$21:$K$672,$K448,$L$21:$L$672)-1)</f>
        <v>-7.1599657827202789E-2</v>
      </c>
      <c r="R448" s="31">
        <f>IF(ISERROR(SUMIF($I$21:$I$672,$I448,$M$21:$M$672)/SUMIF($I$21:$I$672,$I448,$L$21:$L$672)-1),"-",SUMIF($I$21:$I$672,$I448,$M$21:$M$672)/SUMIF($I$21:$I$672,$I448,$L$21:$L$672)-1)</f>
        <v>-8.0116110304789601E-2</v>
      </c>
      <c r="S448" s="46">
        <v>96</v>
      </c>
      <c r="T448" s="46">
        <v>97</v>
      </c>
      <c r="U448" s="46">
        <v>87</v>
      </c>
      <c r="V448" s="46">
        <v>88</v>
      </c>
      <c r="W448" s="46">
        <v>93</v>
      </c>
      <c r="X448" s="46">
        <v>98</v>
      </c>
      <c r="Y448" s="46">
        <v>103</v>
      </c>
      <c r="Z448" s="46">
        <v>103</v>
      </c>
      <c r="AA448" s="46">
        <v>99</v>
      </c>
      <c r="AB448" s="46">
        <v>94</v>
      </c>
      <c r="AC448" s="46">
        <v>88</v>
      </c>
      <c r="AD448" s="46">
        <v>84</v>
      </c>
      <c r="AE448" s="46">
        <v>81</v>
      </c>
      <c r="AF448" s="46">
        <v>78</v>
      </c>
      <c r="AG448" s="46">
        <v>76</v>
      </c>
      <c r="AH448" s="46">
        <v>73</v>
      </c>
      <c r="AI448" s="46">
        <v>71</v>
      </c>
      <c r="AJ448" s="46">
        <v>70</v>
      </c>
      <c r="AK448" s="46">
        <v>70</v>
      </c>
      <c r="AL448" s="46">
        <v>70</v>
      </c>
      <c r="AM448" s="46">
        <v>69</v>
      </c>
      <c r="AN448" s="46">
        <v>70</v>
      </c>
      <c r="AO448" s="46">
        <v>70</v>
      </c>
      <c r="AP448" s="46">
        <v>71</v>
      </c>
      <c r="AQ448" s="46">
        <v>71</v>
      </c>
      <c r="AR448" s="47">
        <v>71</v>
      </c>
      <c r="AS448" s="80">
        <f>IF(COUNTIF(B$20:B448,B448)=1,1,"-")</f>
        <v>1</v>
      </c>
      <c r="AT448" s="80" t="str">
        <f>IF(COUNTIF(J$20:J448,J448)=1,1,"-")</f>
        <v>-</v>
      </c>
      <c r="AU448" s="80" t="str">
        <f>IF(COUNTIF(K$20:K448,K448)=1,1,"-")</f>
        <v>-</v>
      </c>
      <c r="AV448" s="80" t="str">
        <f>IF(COUNTIF(I$20:I448,I448)=1,1,"-")</f>
        <v>-</v>
      </c>
      <c r="AW448" s="48" t="s">
        <v>241</v>
      </c>
      <c r="AZ448"/>
      <c r="BA448"/>
      <c r="BB448"/>
      <c r="BC448"/>
      <c r="BD448"/>
    </row>
    <row r="449" spans="1:56" ht="15.75" customHeight="1" x14ac:dyDescent="0.2">
      <c r="A449" s="93" t="s">
        <v>1798</v>
      </c>
      <c r="B449" s="95" t="s">
        <v>445</v>
      </c>
      <c r="C449" s="94" t="s">
        <v>265</v>
      </c>
      <c r="D449" s="94" t="s">
        <v>27</v>
      </c>
      <c r="E449" s="94" t="s">
        <v>27</v>
      </c>
      <c r="F449" s="94" t="s">
        <v>388</v>
      </c>
      <c r="G449" s="96" t="s">
        <v>1355</v>
      </c>
      <c r="H449" s="96" t="s">
        <v>1356</v>
      </c>
      <c r="I449" s="96" t="s">
        <v>27</v>
      </c>
      <c r="J449" s="96" t="s">
        <v>27</v>
      </c>
      <c r="K449" s="96" t="s">
        <v>388</v>
      </c>
      <c r="L449" s="65">
        <f>HLOOKUP(L$20,$S$18:$AW449,ROW($S449)-ROW($S$18)+1,FALSE)</f>
        <v>159</v>
      </c>
      <c r="M449" s="65">
        <f>HLOOKUP(M$20,$S$18:$AW449,ROW($S449)-ROW($S$18)+1,FALSE)</f>
        <v>135</v>
      </c>
      <c r="N449" s="66">
        <f t="shared" si="11"/>
        <v>-0.15094339622641506</v>
      </c>
      <c r="O449" s="31">
        <f>IF(ISERROR(SUMIF($B$21:$B$672,$B449,$M$21:$M$672)/SUMIF($B$21:$B$672,$B449,$L$21:$L$672)-1),"-",SUMIF($B$21:$B$672,$B449,$M$21:$M$672)/SUMIF($B$21:$B$672,$B449,$L$21:$L$672)-1)</f>
        <v>1.0533707865167941E-3</v>
      </c>
      <c r="P449" s="31">
        <f>IF(ISERROR(SUMIF($J$21:$J$672,$J449,$M$21:$M$672)/SUMIF($J$21:$J$672,$J449,$L$21:$L$672)-1),"-",SUMIF($J$21:$J$672,$J449,$M$21:$M$672)/SUMIF($J$21:$J$672,$J449,$L$21:$L$672)-1)</f>
        <v>-1.3455394445809787E-2</v>
      </c>
      <c r="Q449" s="31">
        <f>IF(ISERROR(SUMIF($K$21:$K$672,$K449,$M$21:$M$672)/SUMIF($K$21:$K$672,$K449,$L$21:$L$672)-1),"-",SUMIF($K$21:$K$672,$K449,$M$21:$M$672)/SUMIF($K$21:$K$672,$K449,$L$21:$L$672)-1)</f>
        <v>-5.3599033502643612E-2</v>
      </c>
      <c r="R449" s="31">
        <f>IF(ISERROR(SUMIF($I$21:$I$672,$I449,$M$21:$M$672)/SUMIF($I$21:$I$672,$I449,$L$21:$L$672)-1),"-",SUMIF($I$21:$I$672,$I449,$M$21:$M$672)/SUMIF($I$21:$I$672,$I449,$L$21:$L$672)-1)</f>
        <v>-1.3455394445809787E-2</v>
      </c>
      <c r="S449" s="46">
        <v>117</v>
      </c>
      <c r="T449" s="46">
        <v>132</v>
      </c>
      <c r="U449" s="46">
        <v>165</v>
      </c>
      <c r="V449" s="46">
        <v>158</v>
      </c>
      <c r="W449" s="46">
        <v>157</v>
      </c>
      <c r="X449" s="46">
        <v>159</v>
      </c>
      <c r="Y449" s="46">
        <v>148</v>
      </c>
      <c r="Z449" s="46">
        <v>136</v>
      </c>
      <c r="AA449" s="46">
        <v>131</v>
      </c>
      <c r="AB449" s="46">
        <v>132</v>
      </c>
      <c r="AC449" s="46">
        <v>135</v>
      </c>
      <c r="AD449" s="46">
        <v>136</v>
      </c>
      <c r="AE449" s="46">
        <v>134</v>
      </c>
      <c r="AF449" s="46">
        <v>133</v>
      </c>
      <c r="AG449" s="46">
        <v>132</v>
      </c>
      <c r="AH449" s="46">
        <v>131</v>
      </c>
      <c r="AI449" s="46">
        <v>130</v>
      </c>
      <c r="AJ449" s="46">
        <v>129</v>
      </c>
      <c r="AK449" s="46">
        <v>129</v>
      </c>
      <c r="AL449" s="46">
        <v>127</v>
      </c>
      <c r="AM449" s="46">
        <v>127</v>
      </c>
      <c r="AN449" s="46">
        <v>128</v>
      </c>
      <c r="AO449" s="46">
        <v>130</v>
      </c>
      <c r="AP449" s="46">
        <v>132</v>
      </c>
      <c r="AQ449" s="46">
        <v>135</v>
      </c>
      <c r="AR449" s="47">
        <v>137</v>
      </c>
      <c r="AS449" s="80" t="str">
        <f>IF(COUNTIF(B$20:B449,B449)=1,1,"-")</f>
        <v>-</v>
      </c>
      <c r="AT449" s="80" t="str">
        <f>IF(COUNTIF(J$20:J449,J449)=1,1,"-")</f>
        <v>-</v>
      </c>
      <c r="AU449" s="80" t="str">
        <f>IF(COUNTIF(K$20:K449,K449)=1,1,"-")</f>
        <v>-</v>
      </c>
      <c r="AV449" s="80" t="str">
        <f>IF(COUNTIF(I$20:I449,I449)=1,1,"-")</f>
        <v>-</v>
      </c>
      <c r="AW449" s="48" t="s">
        <v>241</v>
      </c>
      <c r="AZ449"/>
      <c r="BA449"/>
      <c r="BB449"/>
      <c r="BC449"/>
      <c r="BD449"/>
    </row>
    <row r="450" spans="1:56" ht="15.75" customHeight="1" x14ac:dyDescent="0.2">
      <c r="A450" s="93" t="s">
        <v>1798</v>
      </c>
      <c r="B450" s="95" t="s">
        <v>2078</v>
      </c>
      <c r="C450" s="94" t="s">
        <v>2079</v>
      </c>
      <c r="D450" s="94" t="s">
        <v>73</v>
      </c>
      <c r="E450" s="94" t="s">
        <v>73</v>
      </c>
      <c r="F450" s="94" t="s">
        <v>388</v>
      </c>
      <c r="G450" s="96" t="s">
        <v>1357</v>
      </c>
      <c r="H450" s="96" t="s">
        <v>1358</v>
      </c>
      <c r="I450" s="96" t="s">
        <v>73</v>
      </c>
      <c r="J450" s="96" t="s">
        <v>73</v>
      </c>
      <c r="K450" s="96" t="s">
        <v>388</v>
      </c>
      <c r="L450" s="65">
        <f>HLOOKUP(L$20,$S$18:$AW450,ROW($S450)-ROW($S$18)+1,FALSE)</f>
        <v>240</v>
      </c>
      <c r="M450" s="65">
        <f>HLOOKUP(M$20,$S$18:$AW450,ROW($S450)-ROW($S$18)+1,FALSE)</f>
        <v>205</v>
      </c>
      <c r="N450" s="66">
        <f t="shared" si="11"/>
        <v>-0.14583333333333337</v>
      </c>
      <c r="O450" s="31">
        <f>IF(ISERROR(SUMIF($B$21:$B$672,$B450,$M$21:$M$672)/SUMIF($B$21:$B$672,$B450,$L$21:$L$672)-1),"-",SUMIF($B$21:$B$672,$B450,$M$21:$M$672)/SUMIF($B$21:$B$672,$B450,$L$21:$L$672)-1)</f>
        <v>-8.1357508135750822E-2</v>
      </c>
      <c r="P450" s="31">
        <f>IF(ISERROR(SUMIF($J$21:$J$672,$J450,$M$21:$M$672)/SUMIF($J$21:$J$672,$J450,$L$21:$L$672)-1),"-",SUMIF($J$21:$J$672,$J450,$M$21:$M$672)/SUMIF($J$21:$J$672,$J450,$L$21:$L$672)-1)</f>
        <v>-7.3652826855123643E-2</v>
      </c>
      <c r="Q450" s="31">
        <f>IF(ISERROR(SUMIF($K$21:$K$672,$K450,$M$21:$M$672)/SUMIF($K$21:$K$672,$K450,$L$21:$L$672)-1),"-",SUMIF($K$21:$K$672,$K450,$M$21:$M$672)/SUMIF($K$21:$K$672,$K450,$L$21:$L$672)-1)</f>
        <v>-5.3599033502643612E-2</v>
      </c>
      <c r="R450" s="31">
        <f>IF(ISERROR(SUMIF($I$21:$I$672,$I450,$M$21:$M$672)/SUMIF($I$21:$I$672,$I450,$L$21:$L$672)-1),"-",SUMIF($I$21:$I$672,$I450,$M$21:$M$672)/SUMIF($I$21:$I$672,$I450,$L$21:$L$672)-1)</f>
        <v>-7.3652826855123643E-2</v>
      </c>
      <c r="S450" s="46">
        <v>176</v>
      </c>
      <c r="T450" s="46">
        <v>193</v>
      </c>
      <c r="U450" s="46">
        <v>229</v>
      </c>
      <c r="V450" s="46">
        <v>236</v>
      </c>
      <c r="W450" s="46">
        <v>250</v>
      </c>
      <c r="X450" s="46">
        <v>240</v>
      </c>
      <c r="Y450" s="46">
        <v>230</v>
      </c>
      <c r="Z450" s="46">
        <v>223</v>
      </c>
      <c r="AA450" s="46">
        <v>216</v>
      </c>
      <c r="AB450" s="46">
        <v>211</v>
      </c>
      <c r="AC450" s="46">
        <v>205</v>
      </c>
      <c r="AD450" s="46">
        <v>197</v>
      </c>
      <c r="AE450" s="46">
        <v>189</v>
      </c>
      <c r="AF450" s="46">
        <v>183</v>
      </c>
      <c r="AG450" s="46">
        <v>177</v>
      </c>
      <c r="AH450" s="46">
        <v>171</v>
      </c>
      <c r="AI450" s="46">
        <v>167</v>
      </c>
      <c r="AJ450" s="46">
        <v>162</v>
      </c>
      <c r="AK450" s="46">
        <v>161</v>
      </c>
      <c r="AL450" s="46">
        <v>161</v>
      </c>
      <c r="AM450" s="46">
        <v>159</v>
      </c>
      <c r="AN450" s="46">
        <v>158</v>
      </c>
      <c r="AO450" s="46">
        <v>160</v>
      </c>
      <c r="AP450" s="46">
        <v>159</v>
      </c>
      <c r="AQ450" s="46">
        <v>158</v>
      </c>
      <c r="AR450" s="47">
        <v>157</v>
      </c>
      <c r="AS450" s="80" t="str">
        <f>IF(COUNTIF(B$20:B450,B450)=1,1,"-")</f>
        <v>-</v>
      </c>
      <c r="AT450" s="80" t="str">
        <f>IF(COUNTIF(J$20:J450,J450)=1,1,"-")</f>
        <v>-</v>
      </c>
      <c r="AU450" s="80" t="str">
        <f>IF(COUNTIF(K$20:K450,K450)=1,1,"-")</f>
        <v>-</v>
      </c>
      <c r="AV450" s="80" t="str">
        <f>IF(COUNTIF(I$20:I450,I450)=1,1,"-")</f>
        <v>-</v>
      </c>
      <c r="AW450" s="48" t="s">
        <v>241</v>
      </c>
      <c r="AZ450"/>
      <c r="BA450"/>
      <c r="BB450"/>
      <c r="BC450"/>
      <c r="BD450"/>
    </row>
    <row r="451" spans="1:56" ht="15.75" customHeight="1" x14ac:dyDescent="0.2">
      <c r="A451" s="93" t="s">
        <v>1798</v>
      </c>
      <c r="B451" s="95" t="s">
        <v>2256</v>
      </c>
      <c r="C451" s="94" t="s">
        <v>2257</v>
      </c>
      <c r="D451" s="94" t="s">
        <v>69</v>
      </c>
      <c r="E451" s="94" t="s">
        <v>69</v>
      </c>
      <c r="F451" s="94" t="s">
        <v>387</v>
      </c>
      <c r="G451" s="96" t="s">
        <v>1359</v>
      </c>
      <c r="H451" s="96" t="s">
        <v>1360</v>
      </c>
      <c r="I451" s="96" t="s">
        <v>282</v>
      </c>
      <c r="J451" s="96" t="s">
        <v>165</v>
      </c>
      <c r="K451" s="96" t="s">
        <v>387</v>
      </c>
      <c r="L451" s="65">
        <f>HLOOKUP(L$20,$S$18:$AW451,ROW($S451)-ROW($S$18)+1,FALSE)</f>
        <v>179</v>
      </c>
      <c r="M451" s="65">
        <f>HLOOKUP(M$20,$S$18:$AW451,ROW($S451)-ROW($S$18)+1,FALSE)</f>
        <v>133</v>
      </c>
      <c r="N451" s="66">
        <f t="shared" si="11"/>
        <v>-0.25698324022346364</v>
      </c>
      <c r="O451" s="31">
        <f>IF(ISERROR(SUMIF($B$21:$B$672,$B451,$M$21:$M$672)/SUMIF($B$21:$B$672,$B451,$L$21:$L$672)-1),"-",SUMIF($B$21:$B$672,$B451,$M$21:$M$672)/SUMIF($B$21:$B$672,$B451,$L$21:$L$672)-1)</f>
        <v>-0.12579885637403299</v>
      </c>
      <c r="P451" s="31">
        <f>IF(ISERROR(SUMIF($J$21:$J$672,$J451,$M$21:$M$672)/SUMIF($J$21:$J$672,$J451,$L$21:$L$672)-1),"-",SUMIF($J$21:$J$672,$J451,$M$21:$M$672)/SUMIF($J$21:$J$672,$J451,$L$21:$L$672)-1)</f>
        <v>-0.12579885637403299</v>
      </c>
      <c r="Q451" s="31">
        <f>IF(ISERROR(SUMIF($K$21:$K$672,$K451,$M$21:$M$672)/SUMIF($K$21:$K$672,$K451,$L$21:$L$672)-1),"-",SUMIF($K$21:$K$672,$K451,$M$21:$M$672)/SUMIF($K$21:$K$672,$K451,$L$21:$L$672)-1)</f>
        <v>-6.8899789056344862E-2</v>
      </c>
      <c r="R451" s="31">
        <f>IF(ISERROR(SUMIF($I$21:$I$672,$I451,$M$21:$M$672)/SUMIF($I$21:$I$672,$I451,$L$21:$L$672)-1),"-",SUMIF($I$21:$I$672,$I451,$M$21:$M$672)/SUMIF($I$21:$I$672,$I451,$L$21:$L$672)-1)</f>
        <v>-0.12579885637403299</v>
      </c>
      <c r="S451" s="46">
        <v>191</v>
      </c>
      <c r="T451" s="46">
        <v>181</v>
      </c>
      <c r="U451" s="46">
        <v>186</v>
      </c>
      <c r="V451" s="46">
        <v>178</v>
      </c>
      <c r="W451" s="46">
        <v>181</v>
      </c>
      <c r="X451" s="46">
        <v>179</v>
      </c>
      <c r="Y451" s="46">
        <v>178</v>
      </c>
      <c r="Z451" s="46">
        <v>171</v>
      </c>
      <c r="AA451" s="46">
        <v>161</v>
      </c>
      <c r="AB451" s="46">
        <v>151</v>
      </c>
      <c r="AC451" s="46">
        <v>133</v>
      </c>
      <c r="AD451" s="46">
        <v>126</v>
      </c>
      <c r="AE451" s="46">
        <v>120</v>
      </c>
      <c r="AF451" s="46">
        <v>118</v>
      </c>
      <c r="AG451" s="46">
        <v>113</v>
      </c>
      <c r="AH451" s="46">
        <v>111</v>
      </c>
      <c r="AI451" s="46">
        <v>108</v>
      </c>
      <c r="AJ451" s="46">
        <v>105</v>
      </c>
      <c r="AK451" s="46">
        <v>103</v>
      </c>
      <c r="AL451" s="46">
        <v>101</v>
      </c>
      <c r="AM451" s="46">
        <v>100</v>
      </c>
      <c r="AN451" s="46">
        <v>99</v>
      </c>
      <c r="AO451" s="46">
        <v>99</v>
      </c>
      <c r="AP451" s="46">
        <v>99</v>
      </c>
      <c r="AQ451" s="46">
        <v>99</v>
      </c>
      <c r="AR451" s="47">
        <v>100</v>
      </c>
      <c r="AS451" s="80">
        <f>IF(COUNTIF(B$20:B451,B451)=1,1,"-")</f>
        <v>1</v>
      </c>
      <c r="AT451" s="80">
        <f>IF(COUNTIF(J$20:J451,J451)=1,1,"-")</f>
        <v>1</v>
      </c>
      <c r="AU451" s="80" t="str">
        <f>IF(COUNTIF(K$20:K451,K451)=1,1,"-")</f>
        <v>-</v>
      </c>
      <c r="AV451" s="80">
        <f>IF(COUNTIF(I$20:I451,I451)=1,1,"-")</f>
        <v>1</v>
      </c>
      <c r="AW451" s="48" t="s">
        <v>241</v>
      </c>
      <c r="AZ451"/>
      <c r="BA451"/>
      <c r="BB451"/>
      <c r="BC451"/>
      <c r="BD451"/>
    </row>
    <row r="452" spans="1:56" ht="15.75" customHeight="1" x14ac:dyDescent="0.2">
      <c r="A452" s="93" t="s">
        <v>1798</v>
      </c>
      <c r="B452" s="95" t="s">
        <v>1835</v>
      </c>
      <c r="C452" s="94" t="s">
        <v>1836</v>
      </c>
      <c r="D452" s="94" t="s">
        <v>284</v>
      </c>
      <c r="E452" s="94" t="s">
        <v>79</v>
      </c>
      <c r="F452" s="94" t="s">
        <v>388</v>
      </c>
      <c r="G452" s="96" t="s">
        <v>1361</v>
      </c>
      <c r="H452" s="96" t="s">
        <v>1362</v>
      </c>
      <c r="I452" s="96" t="s">
        <v>80</v>
      </c>
      <c r="J452" s="96" t="s">
        <v>80</v>
      </c>
      <c r="K452" s="96" t="s">
        <v>389</v>
      </c>
      <c r="L452" s="65">
        <f>HLOOKUP(L$20,$S$18:$AW452,ROW($S452)-ROW($S$18)+1,FALSE)</f>
        <v>5519</v>
      </c>
      <c r="M452" s="65">
        <f>HLOOKUP(M$20,$S$18:$AW452,ROW($S452)-ROW($S$18)+1,FALSE)</f>
        <v>4597</v>
      </c>
      <c r="N452" s="66">
        <f t="shared" si="11"/>
        <v>-0.16705924986410581</v>
      </c>
      <c r="O452" s="31">
        <f>IF(ISERROR(SUMIF($B$21:$B$672,$B452,$M$21:$M$672)/SUMIF($B$21:$B$672,$B452,$L$21:$L$672)-1),"-",SUMIF($B$21:$B$672,$B452,$M$21:$M$672)/SUMIF($B$21:$B$672,$B452,$L$21:$L$672)-1)</f>
        <v>-9.4627753993943853E-2</v>
      </c>
      <c r="P452" s="31">
        <f>IF(ISERROR(SUMIF($J$21:$J$672,$J452,$M$21:$M$672)/SUMIF($J$21:$J$672,$J452,$L$21:$L$672)-1),"-",SUMIF($J$21:$J$672,$J452,$M$21:$M$672)/SUMIF($J$21:$J$672,$J452,$L$21:$L$672)-1)</f>
        <v>-0.15524248171227306</v>
      </c>
      <c r="Q452" s="31">
        <f>IF(ISERROR(SUMIF($K$21:$K$672,$K452,$M$21:$M$672)/SUMIF($K$21:$K$672,$K452,$L$21:$L$672)-1),"-",SUMIF($K$21:$K$672,$K452,$M$21:$M$672)/SUMIF($K$21:$K$672,$K452,$L$21:$L$672)-1)</f>
        <v>-7.8231982896267982E-2</v>
      </c>
      <c r="R452" s="31">
        <f>IF(ISERROR(SUMIF($I$21:$I$672,$I452,$M$21:$M$672)/SUMIF($I$21:$I$672,$I452,$L$21:$L$672)-1),"-",SUMIF($I$21:$I$672,$I452,$M$21:$M$672)/SUMIF($I$21:$I$672,$I452,$L$21:$L$672)-1)</f>
        <v>-0.15524248171227306</v>
      </c>
      <c r="S452" s="46">
        <v>4370</v>
      </c>
      <c r="T452" s="46">
        <v>4562</v>
      </c>
      <c r="U452" s="46">
        <v>4684</v>
      </c>
      <c r="V452" s="46">
        <v>4829</v>
      </c>
      <c r="W452" s="46">
        <v>4799</v>
      </c>
      <c r="X452" s="46">
        <v>5519</v>
      </c>
      <c r="Y452" s="46">
        <v>5477</v>
      </c>
      <c r="Z452" s="46">
        <v>5271</v>
      </c>
      <c r="AA452" s="46">
        <v>5070</v>
      </c>
      <c r="AB452" s="46">
        <v>4792</v>
      </c>
      <c r="AC452" s="46">
        <v>4597</v>
      </c>
      <c r="AD452" s="46">
        <v>4461</v>
      </c>
      <c r="AE452" s="46">
        <v>4379</v>
      </c>
      <c r="AF452" s="46">
        <v>4321</v>
      </c>
      <c r="AG452" s="46">
        <v>4269</v>
      </c>
      <c r="AH452" s="46">
        <v>4192</v>
      </c>
      <c r="AI452" s="46">
        <v>4102</v>
      </c>
      <c r="AJ452" s="46">
        <v>4042</v>
      </c>
      <c r="AK452" s="46">
        <v>4008</v>
      </c>
      <c r="AL452" s="46">
        <v>4023</v>
      </c>
      <c r="AM452" s="46">
        <v>4071</v>
      </c>
      <c r="AN452" s="46">
        <v>4133</v>
      </c>
      <c r="AO452" s="46">
        <v>4208</v>
      </c>
      <c r="AP452" s="46">
        <v>4284</v>
      </c>
      <c r="AQ452" s="46">
        <v>4355</v>
      </c>
      <c r="AR452" s="47">
        <v>4415</v>
      </c>
      <c r="AS452" s="80" t="str">
        <f>IF(COUNTIF(B$20:B452,B452)=1,1,"-")</f>
        <v>-</v>
      </c>
      <c r="AT452" s="80">
        <f>IF(COUNTIF(J$20:J452,J452)=1,1,"-")</f>
        <v>1</v>
      </c>
      <c r="AU452" s="80" t="str">
        <f>IF(COUNTIF(K$20:K452,K452)=1,1,"-")</f>
        <v>-</v>
      </c>
      <c r="AV452" s="80">
        <f>IF(COUNTIF(I$20:I452,I452)=1,1,"-")</f>
        <v>1</v>
      </c>
      <c r="AW452" s="48" t="s">
        <v>241</v>
      </c>
      <c r="AZ452"/>
      <c r="BA452"/>
      <c r="BB452"/>
      <c r="BC452"/>
      <c r="BD452"/>
    </row>
    <row r="453" spans="1:56" ht="15.75" customHeight="1" x14ac:dyDescent="0.2">
      <c r="A453" s="93" t="s">
        <v>1798</v>
      </c>
      <c r="B453" s="95" t="s">
        <v>2048</v>
      </c>
      <c r="C453" s="94" t="s">
        <v>2049</v>
      </c>
      <c r="D453" s="94" t="s">
        <v>171</v>
      </c>
      <c r="E453" s="94" t="s">
        <v>171</v>
      </c>
      <c r="F453" s="94" t="s">
        <v>385</v>
      </c>
      <c r="G453" s="96" t="s">
        <v>1363</v>
      </c>
      <c r="H453" s="96" t="s">
        <v>1364</v>
      </c>
      <c r="I453" s="96" t="s">
        <v>171</v>
      </c>
      <c r="J453" s="96" t="s">
        <v>171</v>
      </c>
      <c r="K453" s="96" t="s">
        <v>385</v>
      </c>
      <c r="L453" s="65">
        <f>HLOOKUP(L$20,$S$18:$AW453,ROW($S453)-ROW($S$18)+1,FALSE)</f>
        <v>1372</v>
      </c>
      <c r="M453" s="65">
        <f>HLOOKUP(M$20,$S$18:$AW453,ROW($S453)-ROW($S$18)+1,FALSE)</f>
        <v>1278</v>
      </c>
      <c r="N453" s="66">
        <f t="shared" si="11"/>
        <v>-6.8513119533527678E-2</v>
      </c>
      <c r="O453" s="31">
        <f>IF(ISERROR(SUMIF($B$21:$B$672,$B453,$M$21:$M$672)/SUMIF($B$21:$B$672,$B453,$L$21:$L$672)-1),"-",SUMIF($B$21:$B$672,$B453,$M$21:$M$672)/SUMIF($B$21:$B$672,$B453,$L$21:$L$672)-1)</f>
        <v>-0.10776255707762561</v>
      </c>
      <c r="P453" s="31">
        <f>IF(ISERROR(SUMIF($J$21:$J$672,$J453,$M$21:$M$672)/SUMIF($J$21:$J$672,$J453,$L$21:$L$672)-1),"-",SUMIF($J$21:$J$672,$J453,$M$21:$M$672)/SUMIF($J$21:$J$672,$J453,$L$21:$L$672)-1)</f>
        <v>-0.11848760748609</v>
      </c>
      <c r="Q453" s="31">
        <f>IF(ISERROR(SUMIF($K$21:$K$672,$K453,$M$21:$M$672)/SUMIF($K$21:$K$672,$K453,$L$21:$L$672)-1),"-",SUMIF($K$21:$K$672,$K453,$M$21:$M$672)/SUMIF($K$21:$K$672,$K453,$L$21:$L$672)-1)</f>
        <v>-0.10412074832930718</v>
      </c>
      <c r="R453" s="31">
        <f>IF(ISERROR(SUMIF($I$21:$I$672,$I453,$M$21:$M$672)/SUMIF($I$21:$I$672,$I453,$L$21:$L$672)-1),"-",SUMIF($I$21:$I$672,$I453,$M$21:$M$672)/SUMIF($I$21:$I$672,$I453,$L$21:$L$672)-1)</f>
        <v>-0.11601705237515225</v>
      </c>
      <c r="S453" s="46">
        <v>1429</v>
      </c>
      <c r="T453" s="46">
        <v>1416</v>
      </c>
      <c r="U453" s="46">
        <v>1382</v>
      </c>
      <c r="V453" s="46">
        <v>1378</v>
      </c>
      <c r="W453" s="46">
        <v>1379</v>
      </c>
      <c r="X453" s="46">
        <v>1372</v>
      </c>
      <c r="Y453" s="46">
        <v>1408</v>
      </c>
      <c r="Z453" s="46">
        <v>1406</v>
      </c>
      <c r="AA453" s="46">
        <v>1361</v>
      </c>
      <c r="AB453" s="46">
        <v>1328</v>
      </c>
      <c r="AC453" s="46">
        <v>1278</v>
      </c>
      <c r="AD453" s="46">
        <v>1253</v>
      </c>
      <c r="AE453" s="46">
        <v>1260</v>
      </c>
      <c r="AF453" s="46">
        <v>1248</v>
      </c>
      <c r="AG453" s="46">
        <v>1223</v>
      </c>
      <c r="AH453" s="46">
        <v>1213</v>
      </c>
      <c r="AI453" s="46">
        <v>1196</v>
      </c>
      <c r="AJ453" s="46">
        <v>1165</v>
      </c>
      <c r="AK453" s="46">
        <v>1140</v>
      </c>
      <c r="AL453" s="46">
        <v>1122</v>
      </c>
      <c r="AM453" s="46">
        <v>1114</v>
      </c>
      <c r="AN453" s="46">
        <v>1105</v>
      </c>
      <c r="AO453" s="46">
        <v>1111</v>
      </c>
      <c r="AP453" s="46">
        <v>1114</v>
      </c>
      <c r="AQ453" s="46">
        <v>1129</v>
      </c>
      <c r="AR453" s="47">
        <v>1128</v>
      </c>
      <c r="AS453" s="80" t="str">
        <f>IF(COUNTIF(B$20:B453,B453)=1,1,"-")</f>
        <v>-</v>
      </c>
      <c r="AT453" s="80" t="str">
        <f>IF(COUNTIF(J$20:J453,J453)=1,1,"-")</f>
        <v>-</v>
      </c>
      <c r="AU453" s="80" t="str">
        <f>IF(COUNTIF(K$20:K453,K453)=1,1,"-")</f>
        <v>-</v>
      </c>
      <c r="AV453" s="80" t="str">
        <f>IF(COUNTIF(I$20:I453,I453)=1,1,"-")</f>
        <v>-</v>
      </c>
      <c r="AW453" s="48" t="s">
        <v>241</v>
      </c>
      <c r="AZ453"/>
      <c r="BA453"/>
      <c r="BB453"/>
      <c r="BC453"/>
      <c r="BD453"/>
    </row>
    <row r="454" spans="1:56" ht="15.75" customHeight="1" x14ac:dyDescent="0.2">
      <c r="A454" s="93" t="s">
        <v>1798</v>
      </c>
      <c r="B454" s="95" t="s">
        <v>1964</v>
      </c>
      <c r="C454" s="94" t="s">
        <v>1965</v>
      </c>
      <c r="D454" s="94" t="s">
        <v>47</v>
      </c>
      <c r="E454" s="94" t="s">
        <v>47</v>
      </c>
      <c r="F454" s="94" t="s">
        <v>389</v>
      </c>
      <c r="G454" s="96" t="s">
        <v>1365</v>
      </c>
      <c r="H454" s="96" t="s">
        <v>1366</v>
      </c>
      <c r="I454" s="96" t="s">
        <v>64</v>
      </c>
      <c r="J454" s="96" t="s">
        <v>64</v>
      </c>
      <c r="K454" s="96" t="s">
        <v>389</v>
      </c>
      <c r="L454" s="65">
        <f>HLOOKUP(L$20,$S$18:$AW454,ROW($S454)-ROW($S$18)+1,FALSE)</f>
        <v>2015</v>
      </c>
      <c r="M454" s="65">
        <f>HLOOKUP(M$20,$S$18:$AW454,ROW($S454)-ROW($S$18)+1,FALSE)</f>
        <v>1849</v>
      </c>
      <c r="N454" s="66">
        <f t="shared" si="11"/>
        <v>-8.2382133995037243E-2</v>
      </c>
      <c r="O454" s="31">
        <f>IF(ISERROR(SUMIF($B$21:$B$672,$B454,$M$21:$M$672)/SUMIF($B$21:$B$672,$B454,$L$21:$L$672)-1),"-",SUMIF($B$21:$B$672,$B454,$M$21:$M$672)/SUMIF($B$21:$B$672,$B454,$L$21:$L$672)-1)</f>
        <v>-5.9081562714187852E-2</v>
      </c>
      <c r="P454" s="31">
        <f>IF(ISERROR(SUMIF($J$21:$J$672,$J454,$M$21:$M$672)/SUMIF($J$21:$J$672,$J454,$L$21:$L$672)-1),"-",SUMIF($J$21:$J$672,$J454,$M$21:$M$672)/SUMIF($J$21:$J$672,$J454,$L$21:$L$672)-1)</f>
        <v>-5.3069192393897735E-2</v>
      </c>
      <c r="Q454" s="31">
        <f>IF(ISERROR(SUMIF($K$21:$K$672,$K454,$M$21:$M$672)/SUMIF($K$21:$K$672,$K454,$L$21:$L$672)-1),"-",SUMIF($K$21:$K$672,$K454,$M$21:$M$672)/SUMIF($K$21:$K$672,$K454,$L$21:$L$672)-1)</f>
        <v>-7.8231982896267982E-2</v>
      </c>
      <c r="R454" s="31">
        <f>IF(ISERROR(SUMIF($I$21:$I$672,$I454,$M$21:$M$672)/SUMIF($I$21:$I$672,$I454,$L$21:$L$672)-1),"-",SUMIF($I$21:$I$672,$I454,$M$21:$M$672)/SUMIF($I$21:$I$672,$I454,$L$21:$L$672)-1)</f>
        <v>-5.3069192393897735E-2</v>
      </c>
      <c r="S454" s="46">
        <v>1835</v>
      </c>
      <c r="T454" s="46">
        <v>1728</v>
      </c>
      <c r="U454" s="46">
        <v>1454</v>
      </c>
      <c r="V454" s="46">
        <v>1449</v>
      </c>
      <c r="W454" s="46">
        <v>1532</v>
      </c>
      <c r="X454" s="46">
        <v>2015</v>
      </c>
      <c r="Y454" s="46">
        <v>2015</v>
      </c>
      <c r="Z454" s="46">
        <v>1990</v>
      </c>
      <c r="AA454" s="46">
        <v>1914</v>
      </c>
      <c r="AB454" s="46">
        <v>1870</v>
      </c>
      <c r="AC454" s="46">
        <v>1849</v>
      </c>
      <c r="AD454" s="46">
        <v>1832</v>
      </c>
      <c r="AE454" s="46">
        <v>1831</v>
      </c>
      <c r="AF454" s="46">
        <v>1813</v>
      </c>
      <c r="AG454" s="46">
        <v>1807</v>
      </c>
      <c r="AH454" s="46">
        <v>1777</v>
      </c>
      <c r="AI454" s="46">
        <v>1757</v>
      </c>
      <c r="AJ454" s="46">
        <v>1732</v>
      </c>
      <c r="AK454" s="46">
        <v>1721</v>
      </c>
      <c r="AL454" s="46">
        <v>1727</v>
      </c>
      <c r="AM454" s="46">
        <v>1733</v>
      </c>
      <c r="AN454" s="46">
        <v>1744</v>
      </c>
      <c r="AO454" s="46">
        <v>1772</v>
      </c>
      <c r="AP454" s="46">
        <v>1798</v>
      </c>
      <c r="AQ454" s="46">
        <v>1821</v>
      </c>
      <c r="AR454" s="47">
        <v>1840</v>
      </c>
      <c r="AS454" s="80" t="str">
        <f>IF(COUNTIF(B$20:B454,B454)=1,1,"-")</f>
        <v>-</v>
      </c>
      <c r="AT454" s="80" t="str">
        <f>IF(COUNTIF(J$20:J454,J454)=1,1,"-")</f>
        <v>-</v>
      </c>
      <c r="AU454" s="80" t="str">
        <f>IF(COUNTIF(K$20:K454,K454)=1,1,"-")</f>
        <v>-</v>
      </c>
      <c r="AV454" s="80" t="str">
        <f>IF(COUNTIF(I$20:I454,I454)=1,1,"-")</f>
        <v>-</v>
      </c>
      <c r="AW454" s="48" t="s">
        <v>241</v>
      </c>
      <c r="AZ454"/>
      <c r="BA454"/>
      <c r="BB454"/>
      <c r="BC454"/>
      <c r="BD454"/>
    </row>
    <row r="455" spans="1:56" ht="15.75" customHeight="1" x14ac:dyDescent="0.2">
      <c r="A455" s="93" t="s">
        <v>1798</v>
      </c>
      <c r="B455" s="95" t="s">
        <v>2258</v>
      </c>
      <c r="C455" s="94" t="s">
        <v>2259</v>
      </c>
      <c r="D455" s="94" t="s">
        <v>157</v>
      </c>
      <c r="E455" s="94" t="s">
        <v>157</v>
      </c>
      <c r="F455" s="94" t="s">
        <v>391</v>
      </c>
      <c r="G455" s="96" t="s">
        <v>1367</v>
      </c>
      <c r="H455" s="96" t="s">
        <v>1368</v>
      </c>
      <c r="I455" s="96" t="s">
        <v>157</v>
      </c>
      <c r="J455" s="96" t="s">
        <v>157</v>
      </c>
      <c r="K455" s="96" t="s">
        <v>391</v>
      </c>
      <c r="L455" s="65">
        <f>HLOOKUP(L$20,$S$18:$AW455,ROW($S455)-ROW($S$18)+1,FALSE)</f>
        <v>1670</v>
      </c>
      <c r="M455" s="65">
        <f>HLOOKUP(M$20,$S$18:$AW455,ROW($S455)-ROW($S$18)+1,FALSE)</f>
        <v>1785</v>
      </c>
      <c r="N455" s="66">
        <f t="shared" si="11"/>
        <v>6.8862275449101729E-2</v>
      </c>
      <c r="O455" s="31">
        <f>IF(ISERROR(SUMIF($B$21:$B$672,$B455,$M$21:$M$672)/SUMIF($B$21:$B$672,$B455,$L$21:$L$672)-1),"-",SUMIF($B$21:$B$672,$B455,$M$21:$M$672)/SUMIF($B$21:$B$672,$B455,$L$21:$L$672)-1)</f>
        <v>6.8862275449101729E-2</v>
      </c>
      <c r="P455" s="31">
        <f>IF(ISERROR(SUMIF($J$21:$J$672,$J455,$M$21:$M$672)/SUMIF($J$21:$J$672,$J455,$L$21:$L$672)-1),"-",SUMIF($J$21:$J$672,$J455,$M$21:$M$672)/SUMIF($J$21:$J$672,$J455,$L$21:$L$672)-1)</f>
        <v>0.10900716479017403</v>
      </c>
      <c r="Q455" s="31">
        <f>IF(ISERROR(SUMIF($K$21:$K$672,$K455,$M$21:$M$672)/SUMIF($K$21:$K$672,$K455,$L$21:$L$672)-1),"-",SUMIF($K$21:$K$672,$K455,$M$21:$M$672)/SUMIF($K$21:$K$672,$K455,$L$21:$L$672)-1)</f>
        <v>-3.0916047319583084E-2</v>
      </c>
      <c r="R455" s="31">
        <f>IF(ISERROR(SUMIF($I$21:$I$672,$I455,$M$21:$M$672)/SUMIF($I$21:$I$672,$I455,$L$21:$L$672)-1),"-",SUMIF($I$21:$I$672,$I455,$M$21:$M$672)/SUMIF($I$21:$I$672,$I455,$L$21:$L$672)-1)</f>
        <v>0.10900716479017403</v>
      </c>
      <c r="S455" s="46">
        <v>1476</v>
      </c>
      <c r="T455" s="46">
        <v>1523</v>
      </c>
      <c r="U455" s="46">
        <v>1599</v>
      </c>
      <c r="V455" s="46">
        <v>1604</v>
      </c>
      <c r="W455" s="46">
        <v>1627</v>
      </c>
      <c r="X455" s="46">
        <v>1670</v>
      </c>
      <c r="Y455" s="46">
        <v>1648</v>
      </c>
      <c r="Z455" s="46">
        <v>1645</v>
      </c>
      <c r="AA455" s="46">
        <v>1686</v>
      </c>
      <c r="AB455" s="46">
        <v>1739</v>
      </c>
      <c r="AC455" s="46">
        <v>1785</v>
      </c>
      <c r="AD455" s="46">
        <v>1800</v>
      </c>
      <c r="AE455" s="46">
        <v>1848</v>
      </c>
      <c r="AF455" s="46">
        <v>1889</v>
      </c>
      <c r="AG455" s="46">
        <v>1910</v>
      </c>
      <c r="AH455" s="46">
        <v>1912</v>
      </c>
      <c r="AI455" s="46">
        <v>1910</v>
      </c>
      <c r="AJ455" s="46">
        <v>1907</v>
      </c>
      <c r="AK455" s="46">
        <v>1901</v>
      </c>
      <c r="AL455" s="46">
        <v>1898</v>
      </c>
      <c r="AM455" s="46">
        <v>1897</v>
      </c>
      <c r="AN455" s="46">
        <v>1903</v>
      </c>
      <c r="AO455" s="46">
        <v>1925</v>
      </c>
      <c r="AP455" s="46">
        <v>1954</v>
      </c>
      <c r="AQ455" s="46">
        <v>1978</v>
      </c>
      <c r="AR455" s="47">
        <v>2015</v>
      </c>
      <c r="AS455" s="80">
        <f>IF(COUNTIF(B$20:B455,B455)=1,1,"-")</f>
        <v>1</v>
      </c>
      <c r="AT455" s="80" t="str">
        <f>IF(COUNTIF(J$20:J455,J455)=1,1,"-")</f>
        <v>-</v>
      </c>
      <c r="AU455" s="80" t="str">
        <f>IF(COUNTIF(K$20:K455,K455)=1,1,"-")</f>
        <v>-</v>
      </c>
      <c r="AV455" s="80" t="str">
        <f>IF(COUNTIF(I$20:I455,I455)=1,1,"-")</f>
        <v>-</v>
      </c>
      <c r="AW455" s="48" t="s">
        <v>241</v>
      </c>
      <c r="AZ455"/>
      <c r="BA455"/>
      <c r="BB455"/>
      <c r="BC455"/>
      <c r="BD455"/>
    </row>
    <row r="456" spans="1:56" ht="15.75" customHeight="1" x14ac:dyDescent="0.2">
      <c r="A456" s="93" t="s">
        <v>1798</v>
      </c>
      <c r="B456" s="95" t="s">
        <v>1929</v>
      </c>
      <c r="C456" s="94" t="s">
        <v>1930</v>
      </c>
      <c r="D456" s="94" t="s">
        <v>28</v>
      </c>
      <c r="E456" s="94" t="s">
        <v>28</v>
      </c>
      <c r="F456" s="94" t="s">
        <v>391</v>
      </c>
      <c r="G456" s="96" t="s">
        <v>1369</v>
      </c>
      <c r="H456" s="96" t="s">
        <v>1370</v>
      </c>
      <c r="I456" s="96" t="s">
        <v>28</v>
      </c>
      <c r="J456" s="96" t="s">
        <v>28</v>
      </c>
      <c r="K456" s="96" t="s">
        <v>391</v>
      </c>
      <c r="L456" s="65">
        <f>HLOOKUP(L$20,$S$18:$AW456,ROW($S456)-ROW($S$18)+1,FALSE)</f>
        <v>242</v>
      </c>
      <c r="M456" s="65">
        <f>HLOOKUP(M$20,$S$18:$AW456,ROW($S456)-ROW($S$18)+1,FALSE)</f>
        <v>184</v>
      </c>
      <c r="N456" s="66">
        <f t="shared" si="11"/>
        <v>-0.23966942148760328</v>
      </c>
      <c r="O456" s="31">
        <f>IF(ISERROR(SUMIF($B$21:$B$672,$B456,$M$21:$M$672)/SUMIF($B$21:$B$672,$B456,$L$21:$L$672)-1),"-",SUMIF($B$21:$B$672,$B456,$M$21:$M$672)/SUMIF($B$21:$B$672,$B456,$L$21:$L$672)-1)</f>
        <v>-6.8858473260900221E-2</v>
      </c>
      <c r="P456" s="31">
        <f>IF(ISERROR(SUMIF($J$21:$J$672,$J456,$M$21:$M$672)/SUMIF($J$21:$J$672,$J456,$L$21:$L$672)-1),"-",SUMIF($J$21:$J$672,$J456,$M$21:$M$672)/SUMIF($J$21:$J$672,$J456,$L$21:$L$672)-1)</f>
        <v>-0.10577736748980693</v>
      </c>
      <c r="Q456" s="31">
        <f>IF(ISERROR(SUMIF($K$21:$K$672,$K456,$M$21:$M$672)/SUMIF($K$21:$K$672,$K456,$L$21:$L$672)-1),"-",SUMIF($K$21:$K$672,$K456,$M$21:$M$672)/SUMIF($K$21:$K$672,$K456,$L$21:$L$672)-1)</f>
        <v>-3.0916047319583084E-2</v>
      </c>
      <c r="R456" s="31">
        <f>IF(ISERROR(SUMIF($I$21:$I$672,$I456,$M$21:$M$672)/SUMIF($I$21:$I$672,$I456,$L$21:$L$672)-1),"-",SUMIF($I$21:$I$672,$I456,$M$21:$M$672)/SUMIF($I$21:$I$672,$I456,$L$21:$L$672)-1)</f>
        <v>-0.10577736748980693</v>
      </c>
      <c r="S456" s="46">
        <v>237</v>
      </c>
      <c r="T456" s="46">
        <v>253</v>
      </c>
      <c r="U456" s="46">
        <v>245</v>
      </c>
      <c r="V456" s="46">
        <v>246</v>
      </c>
      <c r="W456" s="46">
        <v>252</v>
      </c>
      <c r="X456" s="46">
        <v>242</v>
      </c>
      <c r="Y456" s="46">
        <v>216</v>
      </c>
      <c r="Z456" s="46">
        <v>205</v>
      </c>
      <c r="AA456" s="46">
        <v>196</v>
      </c>
      <c r="AB456" s="46">
        <v>188</v>
      </c>
      <c r="AC456" s="46">
        <v>184</v>
      </c>
      <c r="AD456" s="46">
        <v>180</v>
      </c>
      <c r="AE456" s="46">
        <v>177</v>
      </c>
      <c r="AF456" s="46">
        <v>173</v>
      </c>
      <c r="AG456" s="46">
        <v>171</v>
      </c>
      <c r="AH456" s="46">
        <v>168</v>
      </c>
      <c r="AI456" s="46">
        <v>165</v>
      </c>
      <c r="AJ456" s="46">
        <v>161</v>
      </c>
      <c r="AK456" s="46">
        <v>159</v>
      </c>
      <c r="AL456" s="46">
        <v>159</v>
      </c>
      <c r="AM456" s="46">
        <v>160</v>
      </c>
      <c r="AN456" s="46">
        <v>161</v>
      </c>
      <c r="AO456" s="46">
        <v>162</v>
      </c>
      <c r="AP456" s="46">
        <v>164</v>
      </c>
      <c r="AQ456" s="46">
        <v>167</v>
      </c>
      <c r="AR456" s="47">
        <v>169</v>
      </c>
      <c r="AS456" s="80" t="str">
        <f>IF(COUNTIF(B$20:B456,B456)=1,1,"-")</f>
        <v>-</v>
      </c>
      <c r="AT456" s="80" t="str">
        <f>IF(COUNTIF(J$20:J456,J456)=1,1,"-")</f>
        <v>-</v>
      </c>
      <c r="AU456" s="80" t="str">
        <f>IF(COUNTIF(K$20:K456,K456)=1,1,"-")</f>
        <v>-</v>
      </c>
      <c r="AV456" s="80" t="str">
        <f>IF(COUNTIF(I$20:I456,I456)=1,1,"-")</f>
        <v>-</v>
      </c>
      <c r="AW456" s="48" t="s">
        <v>241</v>
      </c>
      <c r="AZ456"/>
      <c r="BA456"/>
      <c r="BB456"/>
      <c r="BC456"/>
      <c r="BD456"/>
    </row>
    <row r="457" spans="1:56" ht="15.75" customHeight="1" x14ac:dyDescent="0.2">
      <c r="A457" s="93" t="s">
        <v>1798</v>
      </c>
      <c r="B457" s="95" t="s">
        <v>2013</v>
      </c>
      <c r="C457" s="94" t="s">
        <v>2014</v>
      </c>
      <c r="D457" s="94" t="s">
        <v>297</v>
      </c>
      <c r="E457" s="94" t="s">
        <v>44</v>
      </c>
      <c r="F457" s="94" t="s">
        <v>384</v>
      </c>
      <c r="G457" s="96" t="s">
        <v>1371</v>
      </c>
      <c r="H457" s="96" t="s">
        <v>1372</v>
      </c>
      <c r="I457" s="96" t="s">
        <v>297</v>
      </c>
      <c r="J457" s="96" t="s">
        <v>44</v>
      </c>
      <c r="K457" s="96" t="s">
        <v>384</v>
      </c>
      <c r="L457" s="65">
        <f>HLOOKUP(L$20,$S$18:$AW457,ROW($S457)-ROW($S$18)+1,FALSE)</f>
        <v>1664</v>
      </c>
      <c r="M457" s="65">
        <f>HLOOKUP(M$20,$S$18:$AW457,ROW($S457)-ROW($S$18)+1,FALSE)</f>
        <v>1711</v>
      </c>
      <c r="N457" s="66">
        <f t="shared" si="11"/>
        <v>2.8245192307692291E-2</v>
      </c>
      <c r="O457" s="31">
        <f>IF(ISERROR(SUMIF($B$21:$B$672,$B457,$M$21:$M$672)/SUMIF($B$21:$B$672,$B457,$L$21:$L$672)-1),"-",SUMIF($B$21:$B$672,$B457,$M$21:$M$672)/SUMIF($B$21:$B$672,$B457,$L$21:$L$672)-1)</f>
        <v>1.3182382133996029E-3</v>
      </c>
      <c r="P457" s="31">
        <f>IF(ISERROR(SUMIF($J$21:$J$672,$J457,$M$21:$M$672)/SUMIF($J$21:$J$672,$J457,$L$21:$L$672)-1),"-",SUMIF($J$21:$J$672,$J457,$M$21:$M$672)/SUMIF($J$21:$J$672,$J457,$L$21:$L$672)-1)</f>
        <v>1.7723999829576842E-2</v>
      </c>
      <c r="Q457" s="31">
        <f>IF(ISERROR(SUMIF($K$21:$K$672,$K457,$M$21:$M$672)/SUMIF($K$21:$K$672,$K457,$L$21:$L$672)-1),"-",SUMIF($K$21:$K$672,$K457,$M$21:$M$672)/SUMIF($K$21:$K$672,$K457,$L$21:$L$672)-1)</f>
        <v>-2.2365450582957913E-2</v>
      </c>
      <c r="R457" s="31">
        <f>IF(ISERROR(SUMIF($I$21:$I$672,$I457,$M$21:$M$672)/SUMIF($I$21:$I$672,$I457,$L$21:$L$672)-1),"-",SUMIF($I$21:$I$672,$I457,$M$21:$M$672)/SUMIF($I$21:$I$672,$I457,$L$21:$L$672)-1)</f>
        <v>1.7723999829576842E-2</v>
      </c>
      <c r="S457" s="46">
        <v>1286</v>
      </c>
      <c r="T457" s="46">
        <v>1425</v>
      </c>
      <c r="U457" s="46">
        <v>1543</v>
      </c>
      <c r="V457" s="46">
        <v>1572</v>
      </c>
      <c r="W457" s="46">
        <v>1651</v>
      </c>
      <c r="X457" s="46">
        <v>1664</v>
      </c>
      <c r="Y457" s="46">
        <v>1675</v>
      </c>
      <c r="Z457" s="46">
        <v>1742</v>
      </c>
      <c r="AA457" s="46">
        <v>1753</v>
      </c>
      <c r="AB457" s="46">
        <v>1728</v>
      </c>
      <c r="AC457" s="46">
        <v>1711</v>
      </c>
      <c r="AD457" s="46">
        <v>1697</v>
      </c>
      <c r="AE457" s="46">
        <v>1734</v>
      </c>
      <c r="AF457" s="46">
        <v>1771</v>
      </c>
      <c r="AG457" s="46">
        <v>1809</v>
      </c>
      <c r="AH457" s="46">
        <v>1801</v>
      </c>
      <c r="AI457" s="46">
        <v>1796</v>
      </c>
      <c r="AJ457" s="46">
        <v>1796</v>
      </c>
      <c r="AK457" s="46">
        <v>1792</v>
      </c>
      <c r="AL457" s="46">
        <v>1814</v>
      </c>
      <c r="AM457" s="46">
        <v>1827</v>
      </c>
      <c r="AN457" s="46">
        <v>1855</v>
      </c>
      <c r="AO457" s="46">
        <v>1883</v>
      </c>
      <c r="AP457" s="46">
        <v>1918</v>
      </c>
      <c r="AQ457" s="46">
        <v>1955</v>
      </c>
      <c r="AR457" s="47">
        <v>1987</v>
      </c>
      <c r="AS457" s="80" t="str">
        <f>IF(COUNTIF(B$20:B457,B457)=1,1,"-")</f>
        <v>-</v>
      </c>
      <c r="AT457" s="80" t="str">
        <f>IF(COUNTIF(J$20:J457,J457)=1,1,"-")</f>
        <v>-</v>
      </c>
      <c r="AU457" s="80" t="str">
        <f>IF(COUNTIF(K$20:K457,K457)=1,1,"-")</f>
        <v>-</v>
      </c>
      <c r="AV457" s="80" t="str">
        <f>IF(COUNTIF(I$20:I457,I457)=1,1,"-")</f>
        <v>-</v>
      </c>
      <c r="AW457" s="48" t="s">
        <v>241</v>
      </c>
      <c r="AZ457"/>
      <c r="BA457"/>
      <c r="BB457"/>
      <c r="BC457"/>
      <c r="BD457"/>
    </row>
    <row r="458" spans="1:56" ht="15.75" customHeight="1" x14ac:dyDescent="0.2">
      <c r="A458" s="93" t="s">
        <v>1798</v>
      </c>
      <c r="B458" s="95" t="s">
        <v>1929</v>
      </c>
      <c r="C458" s="94" t="s">
        <v>1930</v>
      </c>
      <c r="D458" s="94" t="s">
        <v>28</v>
      </c>
      <c r="E458" s="94" t="s">
        <v>28</v>
      </c>
      <c r="F458" s="94" t="s">
        <v>391</v>
      </c>
      <c r="G458" s="96" t="s">
        <v>1373</v>
      </c>
      <c r="H458" s="96" t="s">
        <v>1374</v>
      </c>
      <c r="I458" s="96" t="s">
        <v>28</v>
      </c>
      <c r="J458" s="96" t="s">
        <v>28</v>
      </c>
      <c r="K458" s="96" t="s">
        <v>391</v>
      </c>
      <c r="L458" s="65">
        <f>HLOOKUP(L$20,$S$18:$AW458,ROW($S458)-ROW($S$18)+1,FALSE)</f>
        <v>1275</v>
      </c>
      <c r="M458" s="65">
        <f>HLOOKUP(M$20,$S$18:$AW458,ROW($S458)-ROW($S$18)+1,FALSE)</f>
        <v>1257</v>
      </c>
      <c r="N458" s="66">
        <f t="shared" si="11"/>
        <v>-1.4117647058823568E-2</v>
      </c>
      <c r="O458" s="31">
        <f>IF(ISERROR(SUMIF($B$21:$B$672,$B458,$M$21:$M$672)/SUMIF($B$21:$B$672,$B458,$L$21:$L$672)-1),"-",SUMIF($B$21:$B$672,$B458,$M$21:$M$672)/SUMIF($B$21:$B$672,$B458,$L$21:$L$672)-1)</f>
        <v>-6.8858473260900221E-2</v>
      </c>
      <c r="P458" s="31">
        <f>IF(ISERROR(SUMIF($J$21:$J$672,$J458,$M$21:$M$672)/SUMIF($J$21:$J$672,$J458,$L$21:$L$672)-1),"-",SUMIF($J$21:$J$672,$J458,$M$21:$M$672)/SUMIF($J$21:$J$672,$J458,$L$21:$L$672)-1)</f>
        <v>-0.10577736748980693</v>
      </c>
      <c r="Q458" s="31">
        <f>IF(ISERROR(SUMIF($K$21:$K$672,$K458,$M$21:$M$672)/SUMIF($K$21:$K$672,$K458,$L$21:$L$672)-1),"-",SUMIF($K$21:$K$672,$K458,$M$21:$M$672)/SUMIF($K$21:$K$672,$K458,$L$21:$L$672)-1)</f>
        <v>-3.0916047319583084E-2</v>
      </c>
      <c r="R458" s="31">
        <f>IF(ISERROR(SUMIF($I$21:$I$672,$I458,$M$21:$M$672)/SUMIF($I$21:$I$672,$I458,$L$21:$L$672)-1),"-",SUMIF($I$21:$I$672,$I458,$M$21:$M$672)/SUMIF($I$21:$I$672,$I458,$L$21:$L$672)-1)</f>
        <v>-0.10577736748980693</v>
      </c>
      <c r="S458" s="46">
        <v>1086</v>
      </c>
      <c r="T458" s="46">
        <v>1138</v>
      </c>
      <c r="U458" s="46">
        <v>1163</v>
      </c>
      <c r="V458" s="46">
        <v>1166</v>
      </c>
      <c r="W458" s="46">
        <v>1216</v>
      </c>
      <c r="X458" s="46">
        <v>1275</v>
      </c>
      <c r="Y458" s="46">
        <v>1312</v>
      </c>
      <c r="Z458" s="46">
        <v>1348</v>
      </c>
      <c r="AA458" s="46">
        <v>1339</v>
      </c>
      <c r="AB458" s="46">
        <v>1306</v>
      </c>
      <c r="AC458" s="46">
        <v>1257</v>
      </c>
      <c r="AD458" s="46">
        <v>1229</v>
      </c>
      <c r="AE458" s="46">
        <v>1221</v>
      </c>
      <c r="AF458" s="46">
        <v>1211</v>
      </c>
      <c r="AG458" s="46">
        <v>1199</v>
      </c>
      <c r="AH458" s="46">
        <v>1174</v>
      </c>
      <c r="AI458" s="46">
        <v>1162</v>
      </c>
      <c r="AJ458" s="46">
        <v>1149</v>
      </c>
      <c r="AK458" s="46">
        <v>1127</v>
      </c>
      <c r="AL458" s="46">
        <v>1126</v>
      </c>
      <c r="AM458" s="46">
        <v>1127</v>
      </c>
      <c r="AN458" s="46">
        <v>1130</v>
      </c>
      <c r="AO458" s="46">
        <v>1140</v>
      </c>
      <c r="AP458" s="46">
        <v>1154</v>
      </c>
      <c r="AQ458" s="46">
        <v>1173</v>
      </c>
      <c r="AR458" s="47">
        <v>1187</v>
      </c>
      <c r="AS458" s="80" t="str">
        <f>IF(COUNTIF(B$20:B458,B458)=1,1,"-")</f>
        <v>-</v>
      </c>
      <c r="AT458" s="80" t="str">
        <f>IF(COUNTIF(J$20:J458,J458)=1,1,"-")</f>
        <v>-</v>
      </c>
      <c r="AU458" s="80" t="str">
        <f>IF(COUNTIF(K$20:K458,K458)=1,1,"-")</f>
        <v>-</v>
      </c>
      <c r="AV458" s="80" t="str">
        <f>IF(COUNTIF(I$20:I458,I458)=1,1,"-")</f>
        <v>-</v>
      </c>
      <c r="AW458" s="48" t="s">
        <v>241</v>
      </c>
      <c r="AZ458"/>
      <c r="BA458"/>
      <c r="BB458"/>
      <c r="BC458"/>
      <c r="BD458"/>
    </row>
    <row r="459" spans="1:56" ht="15.75" customHeight="1" x14ac:dyDescent="0.2">
      <c r="A459" s="93" t="s">
        <v>1798</v>
      </c>
      <c r="B459" s="95" t="s">
        <v>461</v>
      </c>
      <c r="C459" s="94" t="s">
        <v>268</v>
      </c>
      <c r="D459" s="94" t="s">
        <v>168</v>
      </c>
      <c r="E459" s="94" t="s">
        <v>168</v>
      </c>
      <c r="F459" s="94" t="s">
        <v>384</v>
      </c>
      <c r="G459" s="96" t="s">
        <v>1375</v>
      </c>
      <c r="H459" s="96" t="s">
        <v>1376</v>
      </c>
      <c r="I459" s="96" t="s">
        <v>168</v>
      </c>
      <c r="J459" s="96" t="s">
        <v>168</v>
      </c>
      <c r="K459" s="96" t="s">
        <v>384</v>
      </c>
      <c r="L459" s="65">
        <f>HLOOKUP(L$20,$S$18:$AW459,ROW($S459)-ROW($S$18)+1,FALSE)</f>
        <v>742</v>
      </c>
      <c r="M459" s="65">
        <f>HLOOKUP(M$20,$S$18:$AW459,ROW($S459)-ROW($S$18)+1,FALSE)</f>
        <v>691</v>
      </c>
      <c r="N459" s="66">
        <f t="shared" si="11"/>
        <v>-6.8733153638814048E-2</v>
      </c>
      <c r="O459" s="31">
        <f>IF(ISERROR(SUMIF($B$21:$B$672,$B459,$M$21:$M$672)/SUMIF($B$21:$B$672,$B459,$L$21:$L$672)-1),"-",SUMIF($B$21:$B$672,$B459,$M$21:$M$672)/SUMIF($B$21:$B$672,$B459,$L$21:$L$672)-1)</f>
        <v>-5.4788791300711015E-2</v>
      </c>
      <c r="P459" s="31">
        <f>IF(ISERROR(SUMIF($J$21:$J$672,$J459,$M$21:$M$672)/SUMIF($J$21:$J$672,$J459,$L$21:$L$672)-1),"-",SUMIF($J$21:$J$672,$J459,$M$21:$M$672)/SUMIF($J$21:$J$672,$J459,$L$21:$L$672)-1)</f>
        <v>-7.0106985525487775E-2</v>
      </c>
      <c r="Q459" s="31">
        <f>IF(ISERROR(SUMIF($K$21:$K$672,$K459,$M$21:$M$672)/SUMIF($K$21:$K$672,$K459,$L$21:$L$672)-1),"-",SUMIF($K$21:$K$672,$K459,$M$21:$M$672)/SUMIF($K$21:$K$672,$K459,$L$21:$L$672)-1)</f>
        <v>-2.2365450582957913E-2</v>
      </c>
      <c r="R459" s="31">
        <f>IF(ISERROR(SUMIF($I$21:$I$672,$I459,$M$21:$M$672)/SUMIF($I$21:$I$672,$I459,$L$21:$L$672)-1),"-",SUMIF($I$21:$I$672,$I459,$M$21:$M$672)/SUMIF($I$21:$I$672,$I459,$L$21:$L$672)-1)</f>
        <v>-7.0106985525487775E-2</v>
      </c>
      <c r="S459" s="46">
        <v>636</v>
      </c>
      <c r="T459" s="46">
        <v>683</v>
      </c>
      <c r="U459" s="46">
        <v>718</v>
      </c>
      <c r="V459" s="46">
        <v>717</v>
      </c>
      <c r="W459" s="46">
        <v>727</v>
      </c>
      <c r="X459" s="46">
        <v>742</v>
      </c>
      <c r="Y459" s="46">
        <v>718</v>
      </c>
      <c r="Z459" s="46">
        <v>710</v>
      </c>
      <c r="AA459" s="46">
        <v>693</v>
      </c>
      <c r="AB459" s="46">
        <v>692</v>
      </c>
      <c r="AC459" s="46">
        <v>691</v>
      </c>
      <c r="AD459" s="46">
        <v>677</v>
      </c>
      <c r="AE459" s="46">
        <v>664</v>
      </c>
      <c r="AF459" s="46">
        <v>654</v>
      </c>
      <c r="AG459" s="46">
        <v>647</v>
      </c>
      <c r="AH459" s="46">
        <v>638</v>
      </c>
      <c r="AI459" s="46">
        <v>624</v>
      </c>
      <c r="AJ459" s="46">
        <v>614</v>
      </c>
      <c r="AK459" s="46">
        <v>606</v>
      </c>
      <c r="AL459" s="46">
        <v>604</v>
      </c>
      <c r="AM459" s="46">
        <v>599</v>
      </c>
      <c r="AN459" s="46">
        <v>600</v>
      </c>
      <c r="AO459" s="46">
        <v>604</v>
      </c>
      <c r="AP459" s="46">
        <v>608</v>
      </c>
      <c r="AQ459" s="46">
        <v>611</v>
      </c>
      <c r="AR459" s="47">
        <v>614</v>
      </c>
      <c r="AS459" s="80">
        <f>IF(COUNTIF(B$20:B459,B459)=1,1,"-")</f>
        <v>1</v>
      </c>
      <c r="AT459" s="80" t="str">
        <f>IF(COUNTIF(J$20:J459,J459)=1,1,"-")</f>
        <v>-</v>
      </c>
      <c r="AU459" s="80" t="str">
        <f>IF(COUNTIF(K$20:K459,K459)=1,1,"-")</f>
        <v>-</v>
      </c>
      <c r="AV459" s="80" t="str">
        <f>IF(COUNTIF(I$20:I459,I459)=1,1,"-")</f>
        <v>-</v>
      </c>
      <c r="AW459" s="48" t="s">
        <v>241</v>
      </c>
      <c r="AZ459"/>
      <c r="BA459"/>
      <c r="BB459"/>
      <c r="BC459"/>
      <c r="BD459"/>
    </row>
    <row r="460" spans="1:56" ht="15.75" customHeight="1" x14ac:dyDescent="0.2">
      <c r="A460" s="93" t="s">
        <v>1798</v>
      </c>
      <c r="B460" s="95" t="s">
        <v>1929</v>
      </c>
      <c r="C460" s="94" t="s">
        <v>1930</v>
      </c>
      <c r="D460" s="94" t="s">
        <v>28</v>
      </c>
      <c r="E460" s="94" t="s">
        <v>28</v>
      </c>
      <c r="F460" s="94" t="s">
        <v>391</v>
      </c>
      <c r="G460" s="96" t="s">
        <v>1377</v>
      </c>
      <c r="H460" s="96" t="s">
        <v>1378</v>
      </c>
      <c r="I460" s="96" t="s">
        <v>31</v>
      </c>
      <c r="J460" s="96" t="s">
        <v>31</v>
      </c>
      <c r="K460" s="96" t="s">
        <v>391</v>
      </c>
      <c r="L460" s="65">
        <f>HLOOKUP(L$20,$S$18:$AW460,ROW($S460)-ROW($S$18)+1,FALSE)</f>
        <v>1161</v>
      </c>
      <c r="M460" s="65">
        <f>HLOOKUP(M$20,$S$18:$AW460,ROW($S460)-ROW($S$18)+1,FALSE)</f>
        <v>1172</v>
      </c>
      <c r="N460" s="66">
        <f t="shared" si="11"/>
        <v>9.4745908699396253E-3</v>
      </c>
      <c r="O460" s="31">
        <f>IF(ISERROR(SUMIF($B$21:$B$672,$B460,$M$21:$M$672)/SUMIF($B$21:$B$672,$B460,$L$21:$L$672)-1),"-",SUMIF($B$21:$B$672,$B460,$M$21:$M$672)/SUMIF($B$21:$B$672,$B460,$L$21:$L$672)-1)</f>
        <v>-6.8858473260900221E-2</v>
      </c>
      <c r="P460" s="31">
        <f>IF(ISERROR(SUMIF($J$21:$J$672,$J460,$M$21:$M$672)/SUMIF($J$21:$J$672,$J460,$L$21:$L$672)-1),"-",SUMIF($J$21:$J$672,$J460,$M$21:$M$672)/SUMIF($J$21:$J$672,$J460,$L$21:$L$672)-1)</f>
        <v>-4.0616538221203924E-2</v>
      </c>
      <c r="Q460" s="31">
        <f>IF(ISERROR(SUMIF($K$21:$K$672,$K460,$M$21:$M$672)/SUMIF($K$21:$K$672,$K460,$L$21:$L$672)-1),"-",SUMIF($K$21:$K$672,$K460,$M$21:$M$672)/SUMIF($K$21:$K$672,$K460,$L$21:$L$672)-1)</f>
        <v>-3.0916047319583084E-2</v>
      </c>
      <c r="R460" s="31">
        <f>IF(ISERROR(SUMIF($I$21:$I$672,$I460,$M$21:$M$672)/SUMIF($I$21:$I$672,$I460,$L$21:$L$672)-1),"-",SUMIF($I$21:$I$672,$I460,$M$21:$M$672)/SUMIF($I$21:$I$672,$I460,$L$21:$L$672)-1)</f>
        <v>-4.0616538221203924E-2</v>
      </c>
      <c r="S460" s="46">
        <v>762</v>
      </c>
      <c r="T460" s="46">
        <v>773</v>
      </c>
      <c r="U460" s="46">
        <v>858</v>
      </c>
      <c r="V460" s="46">
        <v>938</v>
      </c>
      <c r="W460" s="46">
        <v>1034</v>
      </c>
      <c r="X460" s="46">
        <v>1161</v>
      </c>
      <c r="Y460" s="46">
        <v>1223</v>
      </c>
      <c r="Z460" s="46">
        <v>1264</v>
      </c>
      <c r="AA460" s="46">
        <v>1245</v>
      </c>
      <c r="AB460" s="46">
        <v>1205</v>
      </c>
      <c r="AC460" s="46">
        <v>1172</v>
      </c>
      <c r="AD460" s="46">
        <v>1150</v>
      </c>
      <c r="AE460" s="46">
        <v>1149</v>
      </c>
      <c r="AF460" s="46">
        <v>1142</v>
      </c>
      <c r="AG460" s="46">
        <v>1126</v>
      </c>
      <c r="AH460" s="46">
        <v>1100</v>
      </c>
      <c r="AI460" s="46">
        <v>1081</v>
      </c>
      <c r="AJ460" s="46">
        <v>1051</v>
      </c>
      <c r="AK460" s="46">
        <v>1036</v>
      </c>
      <c r="AL460" s="46">
        <v>1024</v>
      </c>
      <c r="AM460" s="46">
        <v>1024</v>
      </c>
      <c r="AN460" s="46">
        <v>1032</v>
      </c>
      <c r="AO460" s="46">
        <v>1047</v>
      </c>
      <c r="AP460" s="46">
        <v>1062</v>
      </c>
      <c r="AQ460" s="46">
        <v>1068</v>
      </c>
      <c r="AR460" s="47">
        <v>1076</v>
      </c>
      <c r="AS460" s="80" t="str">
        <f>IF(COUNTIF(B$20:B460,B460)=1,1,"-")</f>
        <v>-</v>
      </c>
      <c r="AT460" s="80" t="str">
        <f>IF(COUNTIF(J$20:J460,J460)=1,1,"-")</f>
        <v>-</v>
      </c>
      <c r="AU460" s="80" t="str">
        <f>IF(COUNTIF(K$20:K460,K460)=1,1,"-")</f>
        <v>-</v>
      </c>
      <c r="AV460" s="80" t="str">
        <f>IF(COUNTIF(I$20:I460,I460)=1,1,"-")</f>
        <v>-</v>
      </c>
      <c r="AW460" s="48" t="s">
        <v>241</v>
      </c>
      <c r="AZ460"/>
      <c r="BA460"/>
      <c r="BB460"/>
      <c r="BC460"/>
      <c r="BD460"/>
    </row>
    <row r="461" spans="1:56" ht="15.75" customHeight="1" x14ac:dyDescent="0.2">
      <c r="A461" s="93" t="s">
        <v>1798</v>
      </c>
      <c r="B461" s="95" t="s">
        <v>1929</v>
      </c>
      <c r="C461" s="94" t="s">
        <v>1930</v>
      </c>
      <c r="D461" s="94" t="s">
        <v>28</v>
      </c>
      <c r="E461" s="94" t="s">
        <v>28</v>
      </c>
      <c r="F461" s="94" t="s">
        <v>391</v>
      </c>
      <c r="G461" s="96" t="s">
        <v>1379</v>
      </c>
      <c r="H461" s="96" t="s">
        <v>1380</v>
      </c>
      <c r="I461" s="96" t="s">
        <v>28</v>
      </c>
      <c r="J461" s="96" t="s">
        <v>28</v>
      </c>
      <c r="K461" s="96" t="s">
        <v>391</v>
      </c>
      <c r="L461" s="65">
        <f>HLOOKUP(L$20,$S$18:$AW461,ROW($S461)-ROW($S$18)+1,FALSE)</f>
        <v>875</v>
      </c>
      <c r="M461" s="65">
        <f>HLOOKUP(M$20,$S$18:$AW461,ROW($S461)-ROW($S$18)+1,FALSE)</f>
        <v>815</v>
      </c>
      <c r="N461" s="66">
        <f t="shared" si="11"/>
        <v>-6.8571428571428616E-2</v>
      </c>
      <c r="O461" s="31">
        <f>IF(ISERROR(SUMIF($B$21:$B$672,$B461,$M$21:$M$672)/SUMIF($B$21:$B$672,$B461,$L$21:$L$672)-1),"-",SUMIF($B$21:$B$672,$B461,$M$21:$M$672)/SUMIF($B$21:$B$672,$B461,$L$21:$L$672)-1)</f>
        <v>-6.8858473260900221E-2</v>
      </c>
      <c r="P461" s="31">
        <f>IF(ISERROR(SUMIF($J$21:$J$672,$J461,$M$21:$M$672)/SUMIF($J$21:$J$672,$J461,$L$21:$L$672)-1),"-",SUMIF($J$21:$J$672,$J461,$M$21:$M$672)/SUMIF($J$21:$J$672,$J461,$L$21:$L$672)-1)</f>
        <v>-0.10577736748980693</v>
      </c>
      <c r="Q461" s="31">
        <f>IF(ISERROR(SUMIF($K$21:$K$672,$K461,$M$21:$M$672)/SUMIF($K$21:$K$672,$K461,$L$21:$L$672)-1),"-",SUMIF($K$21:$K$672,$K461,$M$21:$M$672)/SUMIF($K$21:$K$672,$K461,$L$21:$L$672)-1)</f>
        <v>-3.0916047319583084E-2</v>
      </c>
      <c r="R461" s="31">
        <f>IF(ISERROR(SUMIF($I$21:$I$672,$I461,$M$21:$M$672)/SUMIF($I$21:$I$672,$I461,$L$21:$L$672)-1),"-",SUMIF($I$21:$I$672,$I461,$M$21:$M$672)/SUMIF($I$21:$I$672,$I461,$L$21:$L$672)-1)</f>
        <v>-0.10577736748980693</v>
      </c>
      <c r="S461" s="46">
        <v>834</v>
      </c>
      <c r="T461" s="46">
        <v>833</v>
      </c>
      <c r="U461" s="46">
        <v>864</v>
      </c>
      <c r="V461" s="46">
        <v>873</v>
      </c>
      <c r="W461" s="46">
        <v>865</v>
      </c>
      <c r="X461" s="46">
        <v>875</v>
      </c>
      <c r="Y461" s="46">
        <v>856</v>
      </c>
      <c r="Z461" s="46">
        <v>845</v>
      </c>
      <c r="AA461" s="46">
        <v>839</v>
      </c>
      <c r="AB461" s="46">
        <v>825</v>
      </c>
      <c r="AC461" s="46">
        <v>815</v>
      </c>
      <c r="AD461" s="46">
        <v>804</v>
      </c>
      <c r="AE461" s="46">
        <v>791</v>
      </c>
      <c r="AF461" s="46">
        <v>780</v>
      </c>
      <c r="AG461" s="46">
        <v>770</v>
      </c>
      <c r="AH461" s="46">
        <v>759</v>
      </c>
      <c r="AI461" s="46">
        <v>748</v>
      </c>
      <c r="AJ461" s="46">
        <v>736</v>
      </c>
      <c r="AK461" s="46">
        <v>733</v>
      </c>
      <c r="AL461" s="46">
        <v>732</v>
      </c>
      <c r="AM461" s="46">
        <v>734</v>
      </c>
      <c r="AN461" s="46">
        <v>744</v>
      </c>
      <c r="AO461" s="46">
        <v>753</v>
      </c>
      <c r="AP461" s="46">
        <v>764</v>
      </c>
      <c r="AQ461" s="46">
        <v>773</v>
      </c>
      <c r="AR461" s="47">
        <v>777</v>
      </c>
      <c r="AS461" s="80" t="str">
        <f>IF(COUNTIF(B$20:B461,B461)=1,1,"-")</f>
        <v>-</v>
      </c>
      <c r="AT461" s="80" t="str">
        <f>IF(COUNTIF(J$20:J461,J461)=1,1,"-")</f>
        <v>-</v>
      </c>
      <c r="AU461" s="80" t="str">
        <f>IF(COUNTIF(K$20:K461,K461)=1,1,"-")</f>
        <v>-</v>
      </c>
      <c r="AV461" s="80" t="str">
        <f>IF(COUNTIF(I$20:I461,I461)=1,1,"-")</f>
        <v>-</v>
      </c>
      <c r="AW461" s="48" t="s">
        <v>241</v>
      </c>
      <c r="AZ461"/>
      <c r="BA461"/>
      <c r="BB461"/>
      <c r="BC461"/>
      <c r="BD461"/>
    </row>
    <row r="462" spans="1:56" ht="15.75" customHeight="1" x14ac:dyDescent="0.2">
      <c r="A462" s="93" t="s">
        <v>1798</v>
      </c>
      <c r="B462" s="95" t="s">
        <v>2260</v>
      </c>
      <c r="C462" s="94" t="s">
        <v>2261</v>
      </c>
      <c r="D462" s="94" t="s">
        <v>43</v>
      </c>
      <c r="E462" s="94" t="s">
        <v>43</v>
      </c>
      <c r="F462" s="94" t="s">
        <v>384</v>
      </c>
      <c r="G462" s="96" t="s">
        <v>1381</v>
      </c>
      <c r="H462" s="96" t="s">
        <v>1382</v>
      </c>
      <c r="I462" s="96" t="s">
        <v>43</v>
      </c>
      <c r="J462" s="96" t="s">
        <v>43</v>
      </c>
      <c r="K462" s="96" t="s">
        <v>384</v>
      </c>
      <c r="L462" s="65">
        <f>HLOOKUP(L$20,$S$18:$AW462,ROW($S462)-ROW($S$18)+1,FALSE)</f>
        <v>1343</v>
      </c>
      <c r="M462" s="65">
        <f>HLOOKUP(M$20,$S$18:$AW462,ROW($S462)-ROW($S$18)+1,FALSE)</f>
        <v>1460</v>
      </c>
      <c r="N462" s="66">
        <f t="shared" si="11"/>
        <v>8.7118391660461647E-2</v>
      </c>
      <c r="O462" s="31">
        <f>IF(ISERROR(SUMIF($B$21:$B$672,$B462,$M$21:$M$672)/SUMIF($B$21:$B$672,$B462,$L$21:$L$672)-1),"-",SUMIF($B$21:$B$672,$B462,$M$21:$M$672)/SUMIF($B$21:$B$672,$B462,$L$21:$L$672)-1)</f>
        <v>8.7118391660461647E-2</v>
      </c>
      <c r="P462" s="31">
        <f>IF(ISERROR(SUMIF($J$21:$J$672,$J462,$M$21:$M$672)/SUMIF($J$21:$J$672,$J462,$L$21:$L$672)-1),"-",SUMIF($J$21:$J$672,$J462,$M$21:$M$672)/SUMIF($J$21:$J$672,$J462,$L$21:$L$672)-1)</f>
        <v>3.3288948069243318E-4</v>
      </c>
      <c r="Q462" s="31">
        <f>IF(ISERROR(SUMIF($K$21:$K$672,$K462,$M$21:$M$672)/SUMIF($K$21:$K$672,$K462,$L$21:$L$672)-1),"-",SUMIF($K$21:$K$672,$K462,$M$21:$M$672)/SUMIF($K$21:$K$672,$K462,$L$21:$L$672)-1)</f>
        <v>-2.2365450582957913E-2</v>
      </c>
      <c r="R462" s="31">
        <f>IF(ISERROR(SUMIF($I$21:$I$672,$I462,$M$21:$M$672)/SUMIF($I$21:$I$672,$I462,$L$21:$L$672)-1),"-",SUMIF($I$21:$I$672,$I462,$M$21:$M$672)/SUMIF($I$21:$I$672,$I462,$L$21:$L$672)-1)</f>
        <v>3.3288948069243318E-4</v>
      </c>
      <c r="S462" s="46">
        <v>1490</v>
      </c>
      <c r="T462" s="46">
        <v>1428</v>
      </c>
      <c r="U462" s="46">
        <v>1344</v>
      </c>
      <c r="V462" s="46">
        <v>1240</v>
      </c>
      <c r="W462" s="46">
        <v>1283</v>
      </c>
      <c r="X462" s="46">
        <v>1343</v>
      </c>
      <c r="Y462" s="46">
        <v>1409</v>
      </c>
      <c r="Z462" s="46">
        <v>1459</v>
      </c>
      <c r="AA462" s="46">
        <v>1500</v>
      </c>
      <c r="AB462" s="46">
        <v>1496</v>
      </c>
      <c r="AC462" s="46">
        <v>1460</v>
      </c>
      <c r="AD462" s="46">
        <v>1411</v>
      </c>
      <c r="AE462" s="46">
        <v>1389</v>
      </c>
      <c r="AF462" s="46">
        <v>1396</v>
      </c>
      <c r="AG462" s="46">
        <v>1396</v>
      </c>
      <c r="AH462" s="46">
        <v>1396</v>
      </c>
      <c r="AI462" s="46">
        <v>1408</v>
      </c>
      <c r="AJ462" s="46">
        <v>1409</v>
      </c>
      <c r="AK462" s="46">
        <v>1427</v>
      </c>
      <c r="AL462" s="46">
        <v>1432</v>
      </c>
      <c r="AM462" s="46">
        <v>1450</v>
      </c>
      <c r="AN462" s="46">
        <v>1484</v>
      </c>
      <c r="AO462" s="46">
        <v>1511</v>
      </c>
      <c r="AP462" s="46">
        <v>1529</v>
      </c>
      <c r="AQ462" s="46">
        <v>1555</v>
      </c>
      <c r="AR462" s="47">
        <v>1588</v>
      </c>
      <c r="AS462" s="80">
        <f>IF(COUNTIF(B$20:B462,B462)=1,1,"-")</f>
        <v>1</v>
      </c>
      <c r="AT462" s="80" t="str">
        <f>IF(COUNTIF(J$20:J462,J462)=1,1,"-")</f>
        <v>-</v>
      </c>
      <c r="AU462" s="80" t="str">
        <f>IF(COUNTIF(K$20:K462,K462)=1,1,"-")</f>
        <v>-</v>
      </c>
      <c r="AV462" s="80" t="str">
        <f>IF(COUNTIF(I$20:I462,I462)=1,1,"-")</f>
        <v>-</v>
      </c>
      <c r="AW462" s="48" t="s">
        <v>241</v>
      </c>
      <c r="AZ462"/>
      <c r="BA462"/>
      <c r="BB462"/>
      <c r="BC462"/>
      <c r="BD462"/>
    </row>
    <row r="463" spans="1:56" ht="15.75" customHeight="1" x14ac:dyDescent="0.2">
      <c r="A463" s="93" t="s">
        <v>1798</v>
      </c>
      <c r="B463" s="95" t="s">
        <v>1819</v>
      </c>
      <c r="C463" s="94" t="s">
        <v>1820</v>
      </c>
      <c r="D463" s="94" t="s">
        <v>205</v>
      </c>
      <c r="E463" s="94" t="s">
        <v>205</v>
      </c>
      <c r="F463" s="94" t="s">
        <v>386</v>
      </c>
      <c r="G463" s="96" t="s">
        <v>1383</v>
      </c>
      <c r="H463" s="96" t="s">
        <v>1384</v>
      </c>
      <c r="I463" s="96" t="s">
        <v>205</v>
      </c>
      <c r="J463" s="96" t="s">
        <v>205</v>
      </c>
      <c r="K463" s="96" t="s">
        <v>386</v>
      </c>
      <c r="L463" s="65">
        <f>HLOOKUP(L$20,$S$18:$AW463,ROW($S463)-ROW($S$18)+1,FALSE)</f>
        <v>1186</v>
      </c>
      <c r="M463" s="65">
        <f>HLOOKUP(M$20,$S$18:$AW463,ROW($S463)-ROW($S$18)+1,FALSE)</f>
        <v>1038</v>
      </c>
      <c r="N463" s="66">
        <f t="shared" si="11"/>
        <v>-0.12478920741989885</v>
      </c>
      <c r="O463" s="31">
        <f>IF(ISERROR(SUMIF($B$21:$B$672,$B463,$M$21:$M$672)/SUMIF($B$21:$B$672,$B463,$L$21:$L$672)-1),"-",SUMIF($B$21:$B$672,$B463,$M$21:$M$672)/SUMIF($B$21:$B$672,$B463,$L$21:$L$672)-1)</f>
        <v>-0.11852217443418178</v>
      </c>
      <c r="P463" s="31">
        <f>IF(ISERROR(SUMIF($J$21:$J$672,$J463,$M$21:$M$672)/SUMIF($J$21:$J$672,$J463,$L$21:$L$672)-1),"-",SUMIF($J$21:$J$672,$J463,$M$21:$M$672)/SUMIF($J$21:$J$672,$J463,$L$21:$L$672)-1)</f>
        <v>-0.14003828596672063</v>
      </c>
      <c r="Q463" s="31">
        <f>IF(ISERROR(SUMIF($K$21:$K$672,$K463,$M$21:$M$672)/SUMIF($K$21:$K$672,$K463,$L$21:$L$672)-1),"-",SUMIF($K$21:$K$672,$K463,$M$21:$M$672)/SUMIF($K$21:$K$672,$K463,$L$21:$L$672)-1)</f>
        <v>-6.9526650567419579E-2</v>
      </c>
      <c r="R463" s="31">
        <f>IF(ISERROR(SUMIF($I$21:$I$672,$I463,$M$21:$M$672)/SUMIF($I$21:$I$672,$I463,$L$21:$L$672)-1),"-",SUMIF($I$21:$I$672,$I463,$M$21:$M$672)/SUMIF($I$21:$I$672,$I463,$L$21:$L$672)-1)</f>
        <v>-0.14003828596672063</v>
      </c>
      <c r="S463" s="46">
        <v>1468</v>
      </c>
      <c r="T463" s="46">
        <v>1462</v>
      </c>
      <c r="U463" s="46">
        <v>1383</v>
      </c>
      <c r="V463" s="46">
        <v>1307</v>
      </c>
      <c r="W463" s="46">
        <v>1269</v>
      </c>
      <c r="X463" s="46">
        <v>1186</v>
      </c>
      <c r="Y463" s="46">
        <v>1137</v>
      </c>
      <c r="Z463" s="46">
        <v>1138</v>
      </c>
      <c r="AA463" s="46">
        <v>1120</v>
      </c>
      <c r="AB463" s="46">
        <v>1076</v>
      </c>
      <c r="AC463" s="46">
        <v>1038</v>
      </c>
      <c r="AD463" s="46">
        <v>1008</v>
      </c>
      <c r="AE463" s="46">
        <v>982</v>
      </c>
      <c r="AF463" s="46">
        <v>967</v>
      </c>
      <c r="AG463" s="46">
        <v>949</v>
      </c>
      <c r="AH463" s="46">
        <v>923</v>
      </c>
      <c r="AI463" s="46">
        <v>905</v>
      </c>
      <c r="AJ463" s="46">
        <v>888</v>
      </c>
      <c r="AK463" s="46">
        <v>866</v>
      </c>
      <c r="AL463" s="46">
        <v>849</v>
      </c>
      <c r="AM463" s="46">
        <v>849</v>
      </c>
      <c r="AN463" s="46">
        <v>854</v>
      </c>
      <c r="AO463" s="46">
        <v>857</v>
      </c>
      <c r="AP463" s="46">
        <v>868</v>
      </c>
      <c r="AQ463" s="46">
        <v>870</v>
      </c>
      <c r="AR463" s="47">
        <v>879</v>
      </c>
      <c r="AS463" s="80" t="str">
        <f>IF(COUNTIF(B$20:B463,B463)=1,1,"-")</f>
        <v>-</v>
      </c>
      <c r="AT463" s="80" t="str">
        <f>IF(COUNTIF(J$20:J463,J463)=1,1,"-")</f>
        <v>-</v>
      </c>
      <c r="AU463" s="80" t="str">
        <f>IF(COUNTIF(K$20:K463,K463)=1,1,"-")</f>
        <v>-</v>
      </c>
      <c r="AV463" s="80" t="str">
        <f>IF(COUNTIF(I$20:I463,I463)=1,1,"-")</f>
        <v>-</v>
      </c>
      <c r="AW463" s="48" t="s">
        <v>241</v>
      </c>
      <c r="AZ463"/>
      <c r="BA463"/>
      <c r="BB463"/>
      <c r="BC463"/>
      <c r="BD463"/>
    </row>
    <row r="464" spans="1:56" ht="15.75" customHeight="1" x14ac:dyDescent="0.2">
      <c r="A464" s="93" t="s">
        <v>1798</v>
      </c>
      <c r="B464" s="95" t="s">
        <v>2262</v>
      </c>
      <c r="C464" s="94" t="s">
        <v>2263</v>
      </c>
      <c r="D464" s="94" t="s">
        <v>58</v>
      </c>
      <c r="E464" s="94" t="s">
        <v>58</v>
      </c>
      <c r="F464" s="94" t="s">
        <v>384</v>
      </c>
      <c r="G464" s="96" t="s">
        <v>1385</v>
      </c>
      <c r="H464" s="96" t="s">
        <v>1386</v>
      </c>
      <c r="I464" s="96" t="s">
        <v>58</v>
      </c>
      <c r="J464" s="96" t="s">
        <v>58</v>
      </c>
      <c r="K464" s="96" t="s">
        <v>384</v>
      </c>
      <c r="L464" s="65">
        <f>HLOOKUP(L$20,$S$18:$AW464,ROW($S464)-ROW($S$18)+1,FALSE)</f>
        <v>1464</v>
      </c>
      <c r="M464" s="65">
        <f>HLOOKUP(M$20,$S$18:$AW464,ROW($S464)-ROW($S$18)+1,FALSE)</f>
        <v>1348</v>
      </c>
      <c r="N464" s="66">
        <f t="shared" si="11"/>
        <v>-7.9234972677595605E-2</v>
      </c>
      <c r="O464" s="31">
        <f>IF(ISERROR(SUMIF($B$21:$B$672,$B464,$M$21:$M$672)/SUMIF($B$21:$B$672,$B464,$L$21:$L$672)-1),"-",SUMIF($B$21:$B$672,$B464,$M$21:$M$672)/SUMIF($B$21:$B$672,$B464,$L$21:$L$672)-1)</f>
        <v>-7.9234972677595605E-2</v>
      </c>
      <c r="P464" s="31">
        <f>IF(ISERROR(SUMIF($J$21:$J$672,$J464,$M$21:$M$672)/SUMIF($J$21:$J$672,$J464,$L$21:$L$672)-1),"-",SUMIF($J$21:$J$672,$J464,$M$21:$M$672)/SUMIF($J$21:$J$672,$J464,$L$21:$L$672)-1)</f>
        <v>-9.2425847457627164E-2</v>
      </c>
      <c r="Q464" s="31">
        <f>IF(ISERROR(SUMIF($K$21:$K$672,$K464,$M$21:$M$672)/SUMIF($K$21:$K$672,$K464,$L$21:$L$672)-1),"-",SUMIF($K$21:$K$672,$K464,$M$21:$M$672)/SUMIF($K$21:$K$672,$K464,$L$21:$L$672)-1)</f>
        <v>-2.2365450582957913E-2</v>
      </c>
      <c r="R464" s="31">
        <f>IF(ISERROR(SUMIF($I$21:$I$672,$I464,$M$21:$M$672)/SUMIF($I$21:$I$672,$I464,$L$21:$L$672)-1),"-",SUMIF($I$21:$I$672,$I464,$M$21:$M$672)/SUMIF($I$21:$I$672,$I464,$L$21:$L$672)-1)</f>
        <v>-9.2425847457627164E-2</v>
      </c>
      <c r="S464" s="46">
        <v>1537</v>
      </c>
      <c r="T464" s="46">
        <v>1547</v>
      </c>
      <c r="U464" s="46">
        <v>1549</v>
      </c>
      <c r="V464" s="46">
        <v>1506</v>
      </c>
      <c r="W464" s="46">
        <v>1464</v>
      </c>
      <c r="X464" s="46">
        <v>1464</v>
      </c>
      <c r="Y464" s="46">
        <v>1422</v>
      </c>
      <c r="Z464" s="46">
        <v>1388</v>
      </c>
      <c r="AA464" s="46">
        <v>1368</v>
      </c>
      <c r="AB464" s="46">
        <v>1355</v>
      </c>
      <c r="AC464" s="46">
        <v>1348</v>
      </c>
      <c r="AD464" s="46">
        <v>1330</v>
      </c>
      <c r="AE464" s="46">
        <v>1335</v>
      </c>
      <c r="AF464" s="46">
        <v>1340</v>
      </c>
      <c r="AG464" s="46">
        <v>1333</v>
      </c>
      <c r="AH464" s="46">
        <v>1311</v>
      </c>
      <c r="AI464" s="46">
        <v>1284</v>
      </c>
      <c r="AJ464" s="46">
        <v>1254</v>
      </c>
      <c r="AK464" s="46">
        <v>1222</v>
      </c>
      <c r="AL464" s="46">
        <v>1208</v>
      </c>
      <c r="AM464" s="46">
        <v>1205</v>
      </c>
      <c r="AN464" s="46">
        <v>1215</v>
      </c>
      <c r="AO464" s="46">
        <v>1228</v>
      </c>
      <c r="AP464" s="46">
        <v>1240</v>
      </c>
      <c r="AQ464" s="46">
        <v>1256</v>
      </c>
      <c r="AR464" s="47">
        <v>1275</v>
      </c>
      <c r="AS464" s="80">
        <f>IF(COUNTIF(B$20:B464,B464)=1,1,"-")</f>
        <v>1</v>
      </c>
      <c r="AT464" s="80" t="str">
        <f>IF(COUNTIF(J$20:J464,J464)=1,1,"-")</f>
        <v>-</v>
      </c>
      <c r="AU464" s="80" t="str">
        <f>IF(COUNTIF(K$20:K464,K464)=1,1,"-")</f>
        <v>-</v>
      </c>
      <c r="AV464" s="80" t="str">
        <f>IF(COUNTIF(I$20:I464,I464)=1,1,"-")</f>
        <v>-</v>
      </c>
      <c r="AW464" s="48" t="s">
        <v>241</v>
      </c>
      <c r="AZ464"/>
      <c r="BA464"/>
      <c r="BB464"/>
      <c r="BC464"/>
      <c r="BD464"/>
    </row>
    <row r="465" spans="1:56" ht="15.75" customHeight="1" x14ac:dyDescent="0.2">
      <c r="A465" s="93" t="s">
        <v>1798</v>
      </c>
      <c r="B465" s="95" t="s">
        <v>2150</v>
      </c>
      <c r="C465" s="94" t="s">
        <v>2151</v>
      </c>
      <c r="D465" s="94" t="s">
        <v>74</v>
      </c>
      <c r="E465" s="94" t="s">
        <v>74</v>
      </c>
      <c r="F465" s="94" t="s">
        <v>384</v>
      </c>
      <c r="G465" s="96" t="s">
        <v>1387</v>
      </c>
      <c r="H465" s="96" t="s">
        <v>1388</v>
      </c>
      <c r="I465" s="96" t="s">
        <v>74</v>
      </c>
      <c r="J465" s="96" t="s">
        <v>74</v>
      </c>
      <c r="K465" s="96" t="s">
        <v>384</v>
      </c>
      <c r="L465" s="65">
        <f>HLOOKUP(L$20,$S$18:$AW465,ROW($S465)-ROW($S$18)+1,FALSE)</f>
        <v>735</v>
      </c>
      <c r="M465" s="65">
        <f>HLOOKUP(M$20,$S$18:$AW465,ROW($S465)-ROW($S$18)+1,FALSE)</f>
        <v>706</v>
      </c>
      <c r="N465" s="66">
        <f t="shared" si="11"/>
        <v>-3.9455782312925125E-2</v>
      </c>
      <c r="O465" s="31">
        <f>IF(ISERROR(SUMIF($B$21:$B$672,$B465,$M$21:$M$672)/SUMIF($B$21:$B$672,$B465,$L$21:$L$672)-1),"-",SUMIF($B$21:$B$672,$B465,$M$21:$M$672)/SUMIF($B$21:$B$672,$B465,$L$21:$L$672)-1)</f>
        <v>-4.6458492003046414E-2</v>
      </c>
      <c r="P465" s="31">
        <f>IF(ISERROR(SUMIF($J$21:$J$672,$J465,$M$21:$M$672)/SUMIF($J$21:$J$672,$J465,$L$21:$L$672)-1),"-",SUMIF($J$21:$J$672,$J465,$M$21:$M$672)/SUMIF($J$21:$J$672,$J465,$L$21:$L$672)-1)</f>
        <v>-6.3732778273366986E-2</v>
      </c>
      <c r="Q465" s="31">
        <f>IF(ISERROR(SUMIF($K$21:$K$672,$K465,$M$21:$M$672)/SUMIF($K$21:$K$672,$K465,$L$21:$L$672)-1),"-",SUMIF($K$21:$K$672,$K465,$M$21:$M$672)/SUMIF($K$21:$K$672,$K465,$L$21:$L$672)-1)</f>
        <v>-2.2365450582957913E-2</v>
      </c>
      <c r="R465" s="31">
        <f>IF(ISERROR(SUMIF($I$21:$I$672,$I465,$M$21:$M$672)/SUMIF($I$21:$I$672,$I465,$L$21:$L$672)-1),"-",SUMIF($I$21:$I$672,$I465,$M$21:$M$672)/SUMIF($I$21:$I$672,$I465,$L$21:$L$672)-1)</f>
        <v>-6.3732778273366986E-2</v>
      </c>
      <c r="S465" s="46">
        <v>673</v>
      </c>
      <c r="T465" s="46">
        <v>680</v>
      </c>
      <c r="U465" s="46">
        <v>721</v>
      </c>
      <c r="V465" s="46">
        <v>737</v>
      </c>
      <c r="W465" s="46">
        <v>751</v>
      </c>
      <c r="X465" s="46">
        <v>735</v>
      </c>
      <c r="Y465" s="46">
        <v>727</v>
      </c>
      <c r="Z465" s="46">
        <v>733</v>
      </c>
      <c r="AA465" s="46">
        <v>718</v>
      </c>
      <c r="AB465" s="46">
        <v>707</v>
      </c>
      <c r="AC465" s="46">
        <v>706</v>
      </c>
      <c r="AD465" s="46">
        <v>695</v>
      </c>
      <c r="AE465" s="46">
        <v>687</v>
      </c>
      <c r="AF465" s="46">
        <v>681</v>
      </c>
      <c r="AG465" s="46">
        <v>674</v>
      </c>
      <c r="AH465" s="46">
        <v>657</v>
      </c>
      <c r="AI465" s="46">
        <v>649</v>
      </c>
      <c r="AJ465" s="46">
        <v>639</v>
      </c>
      <c r="AK465" s="46">
        <v>630</v>
      </c>
      <c r="AL465" s="46">
        <v>627</v>
      </c>
      <c r="AM465" s="46">
        <v>622</v>
      </c>
      <c r="AN465" s="46">
        <v>632</v>
      </c>
      <c r="AO465" s="46">
        <v>639</v>
      </c>
      <c r="AP465" s="46">
        <v>643</v>
      </c>
      <c r="AQ465" s="46">
        <v>653</v>
      </c>
      <c r="AR465" s="47">
        <v>661</v>
      </c>
      <c r="AS465" s="80" t="str">
        <f>IF(COUNTIF(B$20:B465,B465)=1,1,"-")</f>
        <v>-</v>
      </c>
      <c r="AT465" s="80" t="str">
        <f>IF(COUNTIF(J$20:J465,J465)=1,1,"-")</f>
        <v>-</v>
      </c>
      <c r="AU465" s="80" t="str">
        <f>IF(COUNTIF(K$20:K465,K465)=1,1,"-")</f>
        <v>-</v>
      </c>
      <c r="AV465" s="80" t="str">
        <f>IF(COUNTIF(I$20:I465,I465)=1,1,"-")</f>
        <v>-</v>
      </c>
      <c r="AW465" s="48" t="s">
        <v>241</v>
      </c>
      <c r="AZ465"/>
      <c r="BA465"/>
      <c r="BB465"/>
      <c r="BC465"/>
      <c r="BD465"/>
    </row>
    <row r="466" spans="1:56" ht="15.75" customHeight="1" x14ac:dyDescent="0.2">
      <c r="A466" s="93" t="s">
        <v>1798</v>
      </c>
      <c r="B466" s="95" t="s">
        <v>1944</v>
      </c>
      <c r="C466" s="94" t="s">
        <v>1945</v>
      </c>
      <c r="D466" s="94" t="s">
        <v>22</v>
      </c>
      <c r="E466" s="94" t="s">
        <v>22</v>
      </c>
      <c r="F466" s="94" t="s">
        <v>391</v>
      </c>
      <c r="G466" s="96" t="s">
        <v>1389</v>
      </c>
      <c r="H466" s="96" t="s">
        <v>842</v>
      </c>
      <c r="I466" s="96" t="s">
        <v>310</v>
      </c>
      <c r="J466" s="96" t="s">
        <v>20</v>
      </c>
      <c r="K466" s="96" t="s">
        <v>389</v>
      </c>
      <c r="L466" s="65">
        <f>HLOOKUP(L$20,$S$18:$AW466,ROW($S466)-ROW($S$18)+1,FALSE)</f>
        <v>798</v>
      </c>
      <c r="M466" s="65">
        <f>HLOOKUP(M$20,$S$18:$AW466,ROW($S466)-ROW($S$18)+1,FALSE)</f>
        <v>762</v>
      </c>
      <c r="N466" s="66">
        <f t="shared" si="11"/>
        <v>-4.5112781954887216E-2</v>
      </c>
      <c r="O466" s="31">
        <f>IF(ISERROR(SUMIF($B$21:$B$672,$B466,$M$21:$M$672)/SUMIF($B$21:$B$672,$B466,$L$21:$L$672)-1),"-",SUMIF($B$21:$B$672,$B466,$M$21:$M$672)/SUMIF($B$21:$B$672,$B466,$L$21:$L$672)-1)</f>
        <v>-2.3819835426591718E-3</v>
      </c>
      <c r="P466" s="31">
        <f>IF(ISERROR(SUMIF($J$21:$J$672,$J466,$M$21:$M$672)/SUMIF($J$21:$J$672,$J466,$L$21:$L$672)-1),"-",SUMIF($J$21:$J$672,$J466,$M$21:$M$672)/SUMIF($J$21:$J$672,$J466,$L$21:$L$672)-1)</f>
        <v>-4.444245730126084E-2</v>
      </c>
      <c r="Q466" s="31">
        <f>IF(ISERROR(SUMIF($K$21:$K$672,$K466,$M$21:$M$672)/SUMIF($K$21:$K$672,$K466,$L$21:$L$672)-1),"-",SUMIF($K$21:$K$672,$K466,$M$21:$M$672)/SUMIF($K$21:$K$672,$K466,$L$21:$L$672)-1)</f>
        <v>-7.8231982896267982E-2</v>
      </c>
      <c r="R466" s="31">
        <f>IF(ISERROR(SUMIF($I$21:$I$672,$I466,$M$21:$M$672)/SUMIF($I$21:$I$672,$I466,$L$21:$L$672)-1),"-",SUMIF($I$21:$I$672,$I466,$M$21:$M$672)/SUMIF($I$21:$I$672,$I466,$L$21:$L$672)-1)</f>
        <v>-4.8100743187448392E-2</v>
      </c>
      <c r="S466" s="46">
        <v>687</v>
      </c>
      <c r="T466" s="46">
        <v>715</v>
      </c>
      <c r="U466" s="46">
        <v>757</v>
      </c>
      <c r="V466" s="46">
        <v>776</v>
      </c>
      <c r="W466" s="46">
        <v>794</v>
      </c>
      <c r="X466" s="46">
        <v>798</v>
      </c>
      <c r="Y466" s="46">
        <v>773</v>
      </c>
      <c r="Z466" s="46">
        <v>767</v>
      </c>
      <c r="AA466" s="46">
        <v>772</v>
      </c>
      <c r="AB466" s="46">
        <v>767</v>
      </c>
      <c r="AC466" s="46">
        <v>762</v>
      </c>
      <c r="AD466" s="46">
        <v>771</v>
      </c>
      <c r="AE466" s="46">
        <v>766</v>
      </c>
      <c r="AF466" s="46">
        <v>762</v>
      </c>
      <c r="AG466" s="46">
        <v>757</v>
      </c>
      <c r="AH466" s="46">
        <v>752</v>
      </c>
      <c r="AI466" s="46">
        <v>745</v>
      </c>
      <c r="AJ466" s="46">
        <v>735</v>
      </c>
      <c r="AK466" s="46">
        <v>735</v>
      </c>
      <c r="AL466" s="46">
        <v>737</v>
      </c>
      <c r="AM466" s="46">
        <v>741</v>
      </c>
      <c r="AN466" s="46">
        <v>753</v>
      </c>
      <c r="AO466" s="46">
        <v>763</v>
      </c>
      <c r="AP466" s="46">
        <v>777</v>
      </c>
      <c r="AQ466" s="46">
        <v>789</v>
      </c>
      <c r="AR466" s="47">
        <v>801</v>
      </c>
      <c r="AS466" s="80" t="str">
        <f>IF(COUNTIF(B$20:B466,B466)=1,1,"-")</f>
        <v>-</v>
      </c>
      <c r="AT466" s="80" t="str">
        <f>IF(COUNTIF(J$20:J466,J466)=1,1,"-")</f>
        <v>-</v>
      </c>
      <c r="AU466" s="80" t="str">
        <f>IF(COUNTIF(K$20:K466,K466)=1,1,"-")</f>
        <v>-</v>
      </c>
      <c r="AV466" s="80" t="str">
        <f>IF(COUNTIF(I$20:I466,I466)=1,1,"-")</f>
        <v>-</v>
      </c>
      <c r="AW466" s="48" t="s">
        <v>241</v>
      </c>
      <c r="AZ466"/>
      <c r="BA466"/>
      <c r="BB466"/>
      <c r="BC466"/>
      <c r="BD466"/>
    </row>
    <row r="467" spans="1:56" ht="15.75" customHeight="1" x14ac:dyDescent="0.2">
      <c r="A467" s="93" t="s">
        <v>1798</v>
      </c>
      <c r="B467" s="95" t="s">
        <v>2080</v>
      </c>
      <c r="C467" s="94" t="s">
        <v>2081</v>
      </c>
      <c r="D467" s="94" t="s">
        <v>39</v>
      </c>
      <c r="E467" s="94" t="s">
        <v>39</v>
      </c>
      <c r="F467" s="94" t="s">
        <v>384</v>
      </c>
      <c r="G467" s="96" t="s">
        <v>1390</v>
      </c>
      <c r="H467" s="96" t="s">
        <v>1391</v>
      </c>
      <c r="I467" s="96" t="s">
        <v>41</v>
      </c>
      <c r="J467" s="96" t="s">
        <v>41</v>
      </c>
      <c r="K467" s="96" t="s">
        <v>384</v>
      </c>
      <c r="L467" s="65">
        <f>HLOOKUP(L$20,$S$18:$AW467,ROW($S467)-ROW($S$18)+1,FALSE)</f>
        <v>1752</v>
      </c>
      <c r="M467" s="65">
        <f>HLOOKUP(M$20,$S$18:$AW467,ROW($S467)-ROW($S$18)+1,FALSE)</f>
        <v>1725</v>
      </c>
      <c r="N467" s="66">
        <f t="shared" si="11"/>
        <v>-1.5410958904109595E-2</v>
      </c>
      <c r="O467" s="31">
        <f>IF(ISERROR(SUMIF($B$21:$B$672,$B467,$M$21:$M$672)/SUMIF($B$21:$B$672,$B467,$L$21:$L$672)-1),"-",SUMIF($B$21:$B$672,$B467,$M$21:$M$672)/SUMIF($B$21:$B$672,$B467,$L$21:$L$672)-1)</f>
        <v>1.4836232639711788E-2</v>
      </c>
      <c r="P467" s="31">
        <f>IF(ISERROR(SUMIF($J$21:$J$672,$J467,$M$21:$M$672)/SUMIF($J$21:$J$672,$J467,$L$21:$L$672)-1),"-",SUMIF($J$21:$J$672,$J467,$M$21:$M$672)/SUMIF($J$21:$J$672,$J467,$L$21:$L$672)-1)</f>
        <v>-4.4111094608644041E-2</v>
      </c>
      <c r="Q467" s="31">
        <f>IF(ISERROR(SUMIF($K$21:$K$672,$K467,$M$21:$M$672)/SUMIF($K$21:$K$672,$K467,$L$21:$L$672)-1),"-",SUMIF($K$21:$K$672,$K467,$M$21:$M$672)/SUMIF($K$21:$K$672,$K467,$L$21:$L$672)-1)</f>
        <v>-2.2365450582957913E-2</v>
      </c>
      <c r="R467" s="31">
        <f>IF(ISERROR(SUMIF($I$21:$I$672,$I467,$M$21:$M$672)/SUMIF($I$21:$I$672,$I467,$L$21:$L$672)-1),"-",SUMIF($I$21:$I$672,$I467,$M$21:$M$672)/SUMIF($I$21:$I$672,$I467,$L$21:$L$672)-1)</f>
        <v>-4.4111094608644041E-2</v>
      </c>
      <c r="S467" s="46">
        <v>1926</v>
      </c>
      <c r="T467" s="46">
        <v>1918</v>
      </c>
      <c r="U467" s="46">
        <v>1899</v>
      </c>
      <c r="V467" s="46">
        <v>1838</v>
      </c>
      <c r="W467" s="46">
        <v>1724</v>
      </c>
      <c r="X467" s="46">
        <v>1752</v>
      </c>
      <c r="Y467" s="46">
        <v>1779</v>
      </c>
      <c r="Z467" s="46">
        <v>1768</v>
      </c>
      <c r="AA467" s="46">
        <v>1768</v>
      </c>
      <c r="AB467" s="46">
        <v>1734</v>
      </c>
      <c r="AC467" s="46">
        <v>1725</v>
      </c>
      <c r="AD467" s="46">
        <v>1763</v>
      </c>
      <c r="AE467" s="46">
        <v>1792</v>
      </c>
      <c r="AF467" s="46">
        <v>1820</v>
      </c>
      <c r="AG467" s="46">
        <v>1851</v>
      </c>
      <c r="AH467" s="46">
        <v>1862</v>
      </c>
      <c r="AI467" s="46">
        <v>1867</v>
      </c>
      <c r="AJ467" s="46">
        <v>1869</v>
      </c>
      <c r="AK467" s="46">
        <v>1863</v>
      </c>
      <c r="AL467" s="46">
        <v>1866</v>
      </c>
      <c r="AM467" s="46">
        <v>1858</v>
      </c>
      <c r="AN467" s="46">
        <v>1866</v>
      </c>
      <c r="AO467" s="46">
        <v>1870</v>
      </c>
      <c r="AP467" s="46">
        <v>1877</v>
      </c>
      <c r="AQ467" s="46">
        <v>1883</v>
      </c>
      <c r="AR467" s="47">
        <v>1891</v>
      </c>
      <c r="AS467" s="80" t="str">
        <f>IF(COUNTIF(B$20:B467,B467)=1,1,"-")</f>
        <v>-</v>
      </c>
      <c r="AT467" s="80" t="str">
        <f>IF(COUNTIF(J$20:J467,J467)=1,1,"-")</f>
        <v>-</v>
      </c>
      <c r="AU467" s="80" t="str">
        <f>IF(COUNTIF(K$20:K467,K467)=1,1,"-")</f>
        <v>-</v>
      </c>
      <c r="AV467" s="80" t="str">
        <f>IF(COUNTIF(I$20:I467,I467)=1,1,"-")</f>
        <v>-</v>
      </c>
      <c r="AW467" s="48" t="s">
        <v>241</v>
      </c>
      <c r="AZ467"/>
      <c r="BA467"/>
      <c r="BB467"/>
      <c r="BC467"/>
      <c r="BD467"/>
    </row>
    <row r="468" spans="1:56" ht="15.75" customHeight="1" x14ac:dyDescent="0.2">
      <c r="A468" s="93" t="s">
        <v>1798</v>
      </c>
      <c r="B468" s="95" t="s">
        <v>1956</v>
      </c>
      <c r="C468" s="94" t="s">
        <v>1957</v>
      </c>
      <c r="D468" s="94" t="s">
        <v>62</v>
      </c>
      <c r="E468" s="94" t="s">
        <v>62</v>
      </c>
      <c r="F468" s="94" t="s">
        <v>389</v>
      </c>
      <c r="G468" s="96" t="s">
        <v>1392</v>
      </c>
      <c r="H468" s="96" t="s">
        <v>1393</v>
      </c>
      <c r="I468" s="96" t="s">
        <v>67</v>
      </c>
      <c r="J468" s="96" t="s">
        <v>67</v>
      </c>
      <c r="K468" s="96" t="s">
        <v>389</v>
      </c>
      <c r="L468" s="65">
        <f>HLOOKUP(L$20,$S$18:$AW468,ROW($S468)-ROW($S$18)+1,FALSE)</f>
        <v>2739</v>
      </c>
      <c r="M468" s="65">
        <f>HLOOKUP(M$20,$S$18:$AW468,ROW($S468)-ROW($S$18)+1,FALSE)</f>
        <v>2564</v>
      </c>
      <c r="N468" s="66">
        <f t="shared" si="11"/>
        <v>-6.3891931361810927E-2</v>
      </c>
      <c r="O468" s="31">
        <f>IF(ISERROR(SUMIF($B$21:$B$672,$B468,$M$21:$M$672)/SUMIF($B$21:$B$672,$B468,$L$21:$L$672)-1),"-",SUMIF($B$21:$B$672,$B468,$M$21:$M$672)/SUMIF($B$21:$B$672,$B468,$L$21:$L$672)-1)</f>
        <v>-6.9290712468193405E-2</v>
      </c>
      <c r="P468" s="31">
        <f>IF(ISERROR(SUMIF($J$21:$J$672,$J468,$M$21:$M$672)/SUMIF($J$21:$J$672,$J468,$L$21:$L$672)-1),"-",SUMIF($J$21:$J$672,$J468,$M$21:$M$672)/SUMIF($J$21:$J$672,$J468,$L$21:$L$672)-1)</f>
        <v>-4.6036930033915291E-2</v>
      </c>
      <c r="Q468" s="31">
        <f>IF(ISERROR(SUMIF($K$21:$K$672,$K468,$M$21:$M$672)/SUMIF($K$21:$K$672,$K468,$L$21:$L$672)-1),"-",SUMIF($K$21:$K$672,$K468,$M$21:$M$672)/SUMIF($K$21:$K$672,$K468,$L$21:$L$672)-1)</f>
        <v>-7.8231982896267982E-2</v>
      </c>
      <c r="R468" s="31">
        <f>IF(ISERROR(SUMIF($I$21:$I$672,$I468,$M$21:$M$672)/SUMIF($I$21:$I$672,$I468,$L$21:$L$672)-1),"-",SUMIF($I$21:$I$672,$I468,$M$21:$M$672)/SUMIF($I$21:$I$672,$I468,$L$21:$L$672)-1)</f>
        <v>-4.6036930033915291E-2</v>
      </c>
      <c r="S468" s="46">
        <v>2756</v>
      </c>
      <c r="T468" s="46">
        <v>2909</v>
      </c>
      <c r="U468" s="46">
        <v>2870</v>
      </c>
      <c r="V468" s="46">
        <v>2801</v>
      </c>
      <c r="W468" s="46">
        <v>2749</v>
      </c>
      <c r="X468" s="46">
        <v>2739</v>
      </c>
      <c r="Y468" s="46">
        <v>2703</v>
      </c>
      <c r="Z468" s="46">
        <v>2668</v>
      </c>
      <c r="AA468" s="46">
        <v>2624</v>
      </c>
      <c r="AB468" s="46">
        <v>2586</v>
      </c>
      <c r="AC468" s="46">
        <v>2564</v>
      </c>
      <c r="AD468" s="46">
        <v>2566</v>
      </c>
      <c r="AE468" s="46">
        <v>2571</v>
      </c>
      <c r="AF468" s="46">
        <v>2567</v>
      </c>
      <c r="AG468" s="46">
        <v>2556</v>
      </c>
      <c r="AH468" s="46">
        <v>2526</v>
      </c>
      <c r="AI468" s="46">
        <v>2488</v>
      </c>
      <c r="AJ468" s="46">
        <v>2461</v>
      </c>
      <c r="AK468" s="46">
        <v>2446</v>
      </c>
      <c r="AL468" s="46">
        <v>2462</v>
      </c>
      <c r="AM468" s="46">
        <v>2491</v>
      </c>
      <c r="AN468" s="46">
        <v>2526</v>
      </c>
      <c r="AO468" s="46">
        <v>2566</v>
      </c>
      <c r="AP468" s="46">
        <v>2612</v>
      </c>
      <c r="AQ468" s="46">
        <v>2650</v>
      </c>
      <c r="AR468" s="47">
        <v>2684</v>
      </c>
      <c r="AS468" s="80" t="str">
        <f>IF(COUNTIF(B$20:B468,B468)=1,1,"-")</f>
        <v>-</v>
      </c>
      <c r="AT468" s="80" t="str">
        <f>IF(COUNTIF(J$20:J468,J468)=1,1,"-")</f>
        <v>-</v>
      </c>
      <c r="AU468" s="80" t="str">
        <f>IF(COUNTIF(K$20:K468,K468)=1,1,"-")</f>
        <v>-</v>
      </c>
      <c r="AV468" s="80" t="str">
        <f>IF(COUNTIF(I$20:I468,I468)=1,1,"-")</f>
        <v>-</v>
      </c>
      <c r="AW468" s="48" t="s">
        <v>241</v>
      </c>
      <c r="AZ468"/>
      <c r="BA468"/>
      <c r="BB468"/>
      <c r="BC468"/>
      <c r="BD468"/>
    </row>
    <row r="469" spans="1:56" ht="15.75" customHeight="1" x14ac:dyDescent="0.2">
      <c r="A469" s="93" t="s">
        <v>1798</v>
      </c>
      <c r="B469" s="95" t="s">
        <v>465</v>
      </c>
      <c r="C469" s="94" t="s">
        <v>269</v>
      </c>
      <c r="D469" s="94" t="s">
        <v>81</v>
      </c>
      <c r="E469" s="94" t="s">
        <v>81</v>
      </c>
      <c r="F469" s="94" t="s">
        <v>384</v>
      </c>
      <c r="G469" s="96" t="s">
        <v>1394</v>
      </c>
      <c r="H469" s="96" t="s">
        <v>1395</v>
      </c>
      <c r="I469" s="96" t="s">
        <v>81</v>
      </c>
      <c r="J469" s="96" t="s">
        <v>81</v>
      </c>
      <c r="K469" s="96" t="s">
        <v>384</v>
      </c>
      <c r="L469" s="65">
        <f>HLOOKUP(L$20,$S$18:$AW469,ROW($S469)-ROW($S$18)+1,FALSE)</f>
        <v>2017</v>
      </c>
      <c r="M469" s="65">
        <f>HLOOKUP(M$20,$S$18:$AW469,ROW($S469)-ROW($S$18)+1,FALSE)</f>
        <v>2129</v>
      </c>
      <c r="N469" s="66">
        <f t="shared" ref="N469:N532" si="12">IF(ISERROR(M469/L469-1),"-",M469/L469-1)</f>
        <v>5.5528011898859697E-2</v>
      </c>
      <c r="O469" s="31">
        <f>IF(ISERROR(SUMIF($B$21:$B$672,$B469,$M$21:$M$672)/SUMIF($B$21:$B$672,$B469,$L$21:$L$672)-1),"-",SUMIF($B$21:$B$672,$B469,$M$21:$M$672)/SUMIF($B$21:$B$672,$B469,$L$21:$L$672)-1)</f>
        <v>5.5528011898859697E-2</v>
      </c>
      <c r="P469" s="31">
        <f>IF(ISERROR(SUMIF($J$21:$J$672,$J469,$M$21:$M$672)/SUMIF($J$21:$J$672,$J469,$L$21:$L$672)-1),"-",SUMIF($J$21:$J$672,$J469,$M$21:$M$672)/SUMIF($J$21:$J$672,$J469,$L$21:$L$672)-1)</f>
        <v>2.0199531962064254E-2</v>
      </c>
      <c r="Q469" s="31">
        <f>IF(ISERROR(SUMIF($K$21:$K$672,$K469,$M$21:$M$672)/SUMIF($K$21:$K$672,$K469,$L$21:$L$672)-1),"-",SUMIF($K$21:$K$672,$K469,$M$21:$M$672)/SUMIF($K$21:$K$672,$K469,$L$21:$L$672)-1)</f>
        <v>-2.2365450582957913E-2</v>
      </c>
      <c r="R469" s="31">
        <f>IF(ISERROR(SUMIF($I$21:$I$672,$I469,$M$21:$M$672)/SUMIF($I$21:$I$672,$I469,$L$21:$L$672)-1),"-",SUMIF($I$21:$I$672,$I469,$M$21:$M$672)/SUMIF($I$21:$I$672,$I469,$L$21:$L$672)-1)</f>
        <v>2.0199531962064254E-2</v>
      </c>
      <c r="S469" s="46">
        <v>2238</v>
      </c>
      <c r="T469" s="46">
        <v>2308</v>
      </c>
      <c r="U469" s="46">
        <v>2154</v>
      </c>
      <c r="V469" s="46">
        <v>2057</v>
      </c>
      <c r="W469" s="46">
        <v>1986</v>
      </c>
      <c r="X469" s="46">
        <v>2017</v>
      </c>
      <c r="Y469" s="46">
        <v>2110</v>
      </c>
      <c r="Z469" s="46">
        <v>2169</v>
      </c>
      <c r="AA469" s="46">
        <v>2222</v>
      </c>
      <c r="AB469" s="46">
        <v>2167</v>
      </c>
      <c r="AC469" s="46">
        <v>2129</v>
      </c>
      <c r="AD469" s="46">
        <v>2118</v>
      </c>
      <c r="AE469" s="46">
        <v>2127</v>
      </c>
      <c r="AF469" s="46">
        <v>2150</v>
      </c>
      <c r="AG469" s="46">
        <v>2165</v>
      </c>
      <c r="AH469" s="46">
        <v>2151</v>
      </c>
      <c r="AI469" s="46">
        <v>2131</v>
      </c>
      <c r="AJ469" s="46">
        <v>2107</v>
      </c>
      <c r="AK469" s="46">
        <v>2087</v>
      </c>
      <c r="AL469" s="46">
        <v>2097</v>
      </c>
      <c r="AM469" s="46">
        <v>2131</v>
      </c>
      <c r="AN469" s="46">
        <v>2163</v>
      </c>
      <c r="AO469" s="46">
        <v>2200</v>
      </c>
      <c r="AP469" s="46">
        <v>2237</v>
      </c>
      <c r="AQ469" s="46">
        <v>2263</v>
      </c>
      <c r="AR469" s="47">
        <v>2290</v>
      </c>
      <c r="AS469" s="80">
        <f>IF(COUNTIF(B$20:B469,B469)=1,1,"-")</f>
        <v>1</v>
      </c>
      <c r="AT469" s="80" t="str">
        <f>IF(COUNTIF(J$20:J469,J469)=1,1,"-")</f>
        <v>-</v>
      </c>
      <c r="AU469" s="80" t="str">
        <f>IF(COUNTIF(K$20:K469,K469)=1,1,"-")</f>
        <v>-</v>
      </c>
      <c r="AV469" s="80" t="str">
        <f>IF(COUNTIF(I$20:I469,I469)=1,1,"-")</f>
        <v>-</v>
      </c>
      <c r="AW469" s="48" t="s">
        <v>241</v>
      </c>
      <c r="AZ469"/>
      <c r="BA469"/>
      <c r="BB469"/>
      <c r="BC469"/>
      <c r="BD469"/>
    </row>
    <row r="470" spans="1:56" ht="15.75" customHeight="1" x14ac:dyDescent="0.2">
      <c r="A470" s="93" t="s">
        <v>1798</v>
      </c>
      <c r="B470" s="95" t="s">
        <v>466</v>
      </c>
      <c r="C470" s="94" t="s">
        <v>467</v>
      </c>
      <c r="D470" s="94" t="s">
        <v>40</v>
      </c>
      <c r="E470" s="94" t="s">
        <v>40</v>
      </c>
      <c r="F470" s="94" t="s">
        <v>384</v>
      </c>
      <c r="G470" s="96" t="s">
        <v>1396</v>
      </c>
      <c r="H470" s="96" t="s">
        <v>1397</v>
      </c>
      <c r="I470" s="96" t="s">
        <v>40</v>
      </c>
      <c r="J470" s="96" t="s">
        <v>40</v>
      </c>
      <c r="K470" s="96" t="s">
        <v>384</v>
      </c>
      <c r="L470" s="65">
        <f>HLOOKUP(L$20,$S$18:$AW470,ROW($S470)-ROW($S$18)+1,FALSE)</f>
        <v>1141</v>
      </c>
      <c r="M470" s="65">
        <f>HLOOKUP(M$20,$S$18:$AW470,ROW($S470)-ROW($S$18)+1,FALSE)</f>
        <v>1033</v>
      </c>
      <c r="N470" s="66">
        <f t="shared" si="12"/>
        <v>-9.4653812445223529E-2</v>
      </c>
      <c r="O470" s="31">
        <f>IF(ISERROR(SUMIF($B$21:$B$672,$B470,$M$21:$M$672)/SUMIF($B$21:$B$672,$B470,$L$21:$L$672)-1),"-",SUMIF($B$21:$B$672,$B470,$M$21:$M$672)/SUMIF($B$21:$B$672,$B470,$L$21:$L$672)-1)</f>
        <v>-9.4653812445223529E-2</v>
      </c>
      <c r="P470" s="31">
        <f>IF(ISERROR(SUMIF($J$21:$J$672,$J470,$M$21:$M$672)/SUMIF($J$21:$J$672,$J470,$L$21:$L$672)-1),"-",SUMIF($J$21:$J$672,$J470,$M$21:$M$672)/SUMIF($J$21:$J$672,$J470,$L$21:$L$672)-1)</f>
        <v>-1.4534191088872994E-2</v>
      </c>
      <c r="Q470" s="31">
        <f>IF(ISERROR(SUMIF($K$21:$K$672,$K470,$M$21:$M$672)/SUMIF($K$21:$K$672,$K470,$L$21:$L$672)-1),"-",SUMIF($K$21:$K$672,$K470,$M$21:$M$672)/SUMIF($K$21:$K$672,$K470,$L$21:$L$672)-1)</f>
        <v>-2.2365450582957913E-2</v>
      </c>
      <c r="R470" s="31">
        <f>IF(ISERROR(SUMIF($I$21:$I$672,$I470,$M$21:$M$672)/SUMIF($I$21:$I$672,$I470,$L$21:$L$672)-1),"-",SUMIF($I$21:$I$672,$I470,$M$21:$M$672)/SUMIF($I$21:$I$672,$I470,$L$21:$L$672)-1)</f>
        <v>-1.4534191088872994E-2</v>
      </c>
      <c r="S470" s="46">
        <v>1521</v>
      </c>
      <c r="T470" s="46">
        <v>1511</v>
      </c>
      <c r="U470" s="46">
        <v>1447</v>
      </c>
      <c r="V470" s="46">
        <v>1342</v>
      </c>
      <c r="W470" s="46">
        <v>1257</v>
      </c>
      <c r="X470" s="46">
        <v>1141</v>
      </c>
      <c r="Y470" s="46">
        <v>1097</v>
      </c>
      <c r="Z470" s="46">
        <v>1071</v>
      </c>
      <c r="AA470" s="46">
        <v>1040</v>
      </c>
      <c r="AB470" s="46">
        <v>1035</v>
      </c>
      <c r="AC470" s="46">
        <v>1033</v>
      </c>
      <c r="AD470" s="46">
        <v>1038</v>
      </c>
      <c r="AE470" s="46">
        <v>1039</v>
      </c>
      <c r="AF470" s="46">
        <v>1038</v>
      </c>
      <c r="AG470" s="46">
        <v>1034</v>
      </c>
      <c r="AH470" s="46">
        <v>1029</v>
      </c>
      <c r="AI470" s="46">
        <v>1018</v>
      </c>
      <c r="AJ470" s="46">
        <v>1004</v>
      </c>
      <c r="AK470" s="46">
        <v>1003</v>
      </c>
      <c r="AL470" s="46">
        <v>1007</v>
      </c>
      <c r="AM470" s="46">
        <v>1019</v>
      </c>
      <c r="AN470" s="46">
        <v>1031</v>
      </c>
      <c r="AO470" s="46">
        <v>1046</v>
      </c>
      <c r="AP470" s="46">
        <v>1061</v>
      </c>
      <c r="AQ470" s="46">
        <v>1080</v>
      </c>
      <c r="AR470" s="47">
        <v>1095</v>
      </c>
      <c r="AS470" s="80">
        <f>IF(COUNTIF(B$20:B470,B470)=1,1,"-")</f>
        <v>1</v>
      </c>
      <c r="AT470" s="80" t="str">
        <f>IF(COUNTIF(J$20:J470,J470)=1,1,"-")</f>
        <v>-</v>
      </c>
      <c r="AU470" s="80" t="str">
        <f>IF(COUNTIF(K$20:K470,K470)=1,1,"-")</f>
        <v>-</v>
      </c>
      <c r="AV470" s="80" t="str">
        <f>IF(COUNTIF(I$20:I470,I470)=1,1,"-")</f>
        <v>-</v>
      </c>
      <c r="AW470" s="48" t="s">
        <v>241</v>
      </c>
      <c r="AZ470"/>
      <c r="BA470"/>
      <c r="BB470"/>
      <c r="BC470"/>
      <c r="BD470"/>
    </row>
    <row r="471" spans="1:56" ht="15.75" customHeight="1" x14ac:dyDescent="0.2">
      <c r="A471" s="93" t="s">
        <v>1798</v>
      </c>
      <c r="B471" s="95" t="s">
        <v>441</v>
      </c>
      <c r="C471" s="94" t="s">
        <v>270</v>
      </c>
      <c r="D471" s="94" t="s">
        <v>67</v>
      </c>
      <c r="E471" s="94" t="s">
        <v>67</v>
      </c>
      <c r="F471" s="94" t="s">
        <v>389</v>
      </c>
      <c r="G471" s="96" t="s">
        <v>1398</v>
      </c>
      <c r="H471" s="96" t="s">
        <v>1399</v>
      </c>
      <c r="I471" s="96" t="s">
        <v>67</v>
      </c>
      <c r="J471" s="96" t="s">
        <v>67</v>
      </c>
      <c r="K471" s="96" t="s">
        <v>389</v>
      </c>
      <c r="L471" s="65">
        <f>HLOOKUP(L$20,$S$18:$AW471,ROW($S471)-ROW($S$18)+1,FALSE)</f>
        <v>2864</v>
      </c>
      <c r="M471" s="65">
        <f>HLOOKUP(M$20,$S$18:$AW471,ROW($S471)-ROW($S$18)+1,FALSE)</f>
        <v>2739</v>
      </c>
      <c r="N471" s="66">
        <f t="shared" si="12"/>
        <v>-4.3645251396648099E-2</v>
      </c>
      <c r="O471" s="31">
        <f>IF(ISERROR(SUMIF($B$21:$B$672,$B471,$M$21:$M$672)/SUMIF($B$21:$B$672,$B471,$L$21:$L$672)-1),"-",SUMIF($B$21:$B$672,$B471,$M$21:$M$672)/SUMIF($B$21:$B$672,$B471,$L$21:$L$672)-1)</f>
        <v>-4.3645251396648099E-2</v>
      </c>
      <c r="P471" s="31">
        <f>IF(ISERROR(SUMIF($J$21:$J$672,$J471,$M$21:$M$672)/SUMIF($J$21:$J$672,$J471,$L$21:$L$672)-1),"-",SUMIF($J$21:$J$672,$J471,$M$21:$M$672)/SUMIF($J$21:$J$672,$J471,$L$21:$L$672)-1)</f>
        <v>-4.6036930033915291E-2</v>
      </c>
      <c r="Q471" s="31">
        <f>IF(ISERROR(SUMIF($K$21:$K$672,$K471,$M$21:$M$672)/SUMIF($K$21:$K$672,$K471,$L$21:$L$672)-1),"-",SUMIF($K$21:$K$672,$K471,$M$21:$M$672)/SUMIF($K$21:$K$672,$K471,$L$21:$L$672)-1)</f>
        <v>-7.8231982896267982E-2</v>
      </c>
      <c r="R471" s="31">
        <f>IF(ISERROR(SUMIF($I$21:$I$672,$I471,$M$21:$M$672)/SUMIF($I$21:$I$672,$I471,$L$21:$L$672)-1),"-",SUMIF($I$21:$I$672,$I471,$M$21:$M$672)/SUMIF($I$21:$I$672,$I471,$L$21:$L$672)-1)</f>
        <v>-4.6036930033915291E-2</v>
      </c>
      <c r="S471" s="46">
        <v>2766</v>
      </c>
      <c r="T471" s="46">
        <v>2834</v>
      </c>
      <c r="U471" s="46">
        <v>2704</v>
      </c>
      <c r="V471" s="46">
        <v>2641</v>
      </c>
      <c r="W471" s="46">
        <v>2719</v>
      </c>
      <c r="X471" s="46">
        <v>2864</v>
      </c>
      <c r="Y471" s="46">
        <v>2884</v>
      </c>
      <c r="Z471" s="46">
        <v>2940</v>
      </c>
      <c r="AA471" s="46">
        <v>2904</v>
      </c>
      <c r="AB471" s="46">
        <v>2829</v>
      </c>
      <c r="AC471" s="46">
        <v>2739</v>
      </c>
      <c r="AD471" s="46">
        <v>2668</v>
      </c>
      <c r="AE471" s="46">
        <v>2641</v>
      </c>
      <c r="AF471" s="46">
        <v>2598</v>
      </c>
      <c r="AG471" s="46">
        <v>2566</v>
      </c>
      <c r="AH471" s="46">
        <v>2523</v>
      </c>
      <c r="AI471" s="46">
        <v>2488</v>
      </c>
      <c r="AJ471" s="46">
        <v>2444</v>
      </c>
      <c r="AK471" s="46">
        <v>2414</v>
      </c>
      <c r="AL471" s="46">
        <v>2400</v>
      </c>
      <c r="AM471" s="46">
        <v>2405</v>
      </c>
      <c r="AN471" s="46">
        <v>2428</v>
      </c>
      <c r="AO471" s="46">
        <v>2455</v>
      </c>
      <c r="AP471" s="46">
        <v>2480</v>
      </c>
      <c r="AQ471" s="46">
        <v>2511</v>
      </c>
      <c r="AR471" s="47">
        <v>2550</v>
      </c>
      <c r="AS471" s="80">
        <f>IF(COUNTIF(B$20:B471,B471)=1,1,"-")</f>
        <v>1</v>
      </c>
      <c r="AT471" s="80" t="str">
        <f>IF(COUNTIF(J$20:J471,J471)=1,1,"-")</f>
        <v>-</v>
      </c>
      <c r="AU471" s="80" t="str">
        <f>IF(COUNTIF(K$20:K471,K471)=1,1,"-")</f>
        <v>-</v>
      </c>
      <c r="AV471" s="80" t="str">
        <f>IF(COUNTIF(I$20:I471,I471)=1,1,"-")</f>
        <v>-</v>
      </c>
      <c r="AW471" s="48" t="s">
        <v>241</v>
      </c>
      <c r="AZ471"/>
      <c r="BA471"/>
      <c r="BB471"/>
      <c r="BC471"/>
      <c r="BD471"/>
    </row>
    <row r="472" spans="1:56" ht="15.75" customHeight="1" x14ac:dyDescent="0.2">
      <c r="A472" s="93" t="s">
        <v>1798</v>
      </c>
      <c r="B472" s="95" t="s">
        <v>1956</v>
      </c>
      <c r="C472" s="94" t="s">
        <v>1957</v>
      </c>
      <c r="D472" s="94" t="s">
        <v>62</v>
      </c>
      <c r="E472" s="94" t="s">
        <v>62</v>
      </c>
      <c r="F472" s="94" t="s">
        <v>389</v>
      </c>
      <c r="G472" s="96" t="s">
        <v>1400</v>
      </c>
      <c r="H472" s="96" t="s">
        <v>1401</v>
      </c>
      <c r="I472" s="96" t="s">
        <v>152</v>
      </c>
      <c r="J472" s="96" t="s">
        <v>152</v>
      </c>
      <c r="K472" s="96" t="s">
        <v>389</v>
      </c>
      <c r="L472" s="65">
        <f>HLOOKUP(L$20,$S$18:$AW472,ROW($S472)-ROW($S$18)+1,FALSE)</f>
        <v>1572</v>
      </c>
      <c r="M472" s="65">
        <f>HLOOKUP(M$20,$S$18:$AW472,ROW($S472)-ROW($S$18)+1,FALSE)</f>
        <v>1492</v>
      </c>
      <c r="N472" s="66">
        <f t="shared" si="12"/>
        <v>-5.0890585241730291E-2</v>
      </c>
      <c r="O472" s="31">
        <f>IF(ISERROR(SUMIF($B$21:$B$672,$B472,$M$21:$M$672)/SUMIF($B$21:$B$672,$B472,$L$21:$L$672)-1),"-",SUMIF($B$21:$B$672,$B472,$M$21:$M$672)/SUMIF($B$21:$B$672,$B472,$L$21:$L$672)-1)</f>
        <v>-6.9290712468193405E-2</v>
      </c>
      <c r="P472" s="31">
        <f>IF(ISERROR(SUMIF($J$21:$J$672,$J472,$M$21:$M$672)/SUMIF($J$21:$J$672,$J472,$L$21:$L$672)-1),"-",SUMIF($J$21:$J$672,$J472,$M$21:$M$672)/SUMIF($J$21:$J$672,$J472,$L$21:$L$672)-1)</f>
        <v>-5.0890585241730291E-2</v>
      </c>
      <c r="Q472" s="31">
        <f>IF(ISERROR(SUMIF($K$21:$K$672,$K472,$M$21:$M$672)/SUMIF($K$21:$K$672,$K472,$L$21:$L$672)-1),"-",SUMIF($K$21:$K$672,$K472,$M$21:$M$672)/SUMIF($K$21:$K$672,$K472,$L$21:$L$672)-1)</f>
        <v>-7.8231982896267982E-2</v>
      </c>
      <c r="R472" s="31">
        <f>IF(ISERROR(SUMIF($I$21:$I$672,$I472,$M$21:$M$672)/SUMIF($I$21:$I$672,$I472,$L$21:$L$672)-1),"-",SUMIF($I$21:$I$672,$I472,$M$21:$M$672)/SUMIF($I$21:$I$672,$I472,$L$21:$L$672)-1)</f>
        <v>-5.0890585241730291E-2</v>
      </c>
      <c r="S472" s="46">
        <v>1513</v>
      </c>
      <c r="T472" s="46">
        <v>1521</v>
      </c>
      <c r="U472" s="46">
        <v>1583</v>
      </c>
      <c r="V472" s="46">
        <v>1615</v>
      </c>
      <c r="W472" s="46">
        <v>1602</v>
      </c>
      <c r="X472" s="46">
        <v>1572</v>
      </c>
      <c r="Y472" s="46">
        <v>1518</v>
      </c>
      <c r="Z472" s="46">
        <v>1471</v>
      </c>
      <c r="AA472" s="46">
        <v>1450</v>
      </c>
      <c r="AB472" s="46">
        <v>1463</v>
      </c>
      <c r="AC472" s="46">
        <v>1492</v>
      </c>
      <c r="AD472" s="46">
        <v>1515</v>
      </c>
      <c r="AE472" s="46">
        <v>1542</v>
      </c>
      <c r="AF472" s="46">
        <v>1556</v>
      </c>
      <c r="AG472" s="46">
        <v>1545</v>
      </c>
      <c r="AH472" s="46">
        <v>1527</v>
      </c>
      <c r="AI472" s="46">
        <v>1525</v>
      </c>
      <c r="AJ472" s="46">
        <v>1493</v>
      </c>
      <c r="AK472" s="46">
        <v>1481</v>
      </c>
      <c r="AL472" s="46">
        <v>1464</v>
      </c>
      <c r="AM472" s="46">
        <v>1448</v>
      </c>
      <c r="AN472" s="46">
        <v>1419</v>
      </c>
      <c r="AO472" s="46">
        <v>1410</v>
      </c>
      <c r="AP472" s="46">
        <v>1402</v>
      </c>
      <c r="AQ472" s="46">
        <v>1411</v>
      </c>
      <c r="AR472" s="47">
        <v>1434</v>
      </c>
      <c r="AS472" s="80" t="str">
        <f>IF(COUNTIF(B$20:B472,B472)=1,1,"-")</f>
        <v>-</v>
      </c>
      <c r="AT472" s="80">
        <f>IF(COUNTIF(J$20:J472,J472)=1,1,"-")</f>
        <v>1</v>
      </c>
      <c r="AU472" s="80" t="str">
        <f>IF(COUNTIF(K$20:K472,K472)=1,1,"-")</f>
        <v>-</v>
      </c>
      <c r="AV472" s="80">
        <f>IF(COUNTIF(I$20:I472,I472)=1,1,"-")</f>
        <v>1</v>
      </c>
      <c r="AW472" s="48" t="s">
        <v>241</v>
      </c>
      <c r="AZ472"/>
      <c r="BA472"/>
      <c r="BB472"/>
      <c r="BC472"/>
      <c r="BD472"/>
    </row>
    <row r="473" spans="1:56" ht="15.75" customHeight="1" x14ac:dyDescent="0.2">
      <c r="A473" s="93" t="s">
        <v>1798</v>
      </c>
      <c r="B473" s="95" t="s">
        <v>469</v>
      </c>
      <c r="C473" s="94" t="s">
        <v>257</v>
      </c>
      <c r="D473" s="94" t="s">
        <v>69</v>
      </c>
      <c r="E473" s="94" t="s">
        <v>69</v>
      </c>
      <c r="F473" s="94" t="s">
        <v>387</v>
      </c>
      <c r="G473" s="96" t="s">
        <v>1402</v>
      </c>
      <c r="H473" s="96" t="s">
        <v>1403</v>
      </c>
      <c r="I473" s="96" t="s">
        <v>69</v>
      </c>
      <c r="J473" s="96" t="s">
        <v>69</v>
      </c>
      <c r="K473" s="96" t="s">
        <v>387</v>
      </c>
      <c r="L473" s="65">
        <f>HLOOKUP(L$20,$S$18:$AW473,ROW($S473)-ROW($S$18)+1,FALSE)</f>
        <v>949</v>
      </c>
      <c r="M473" s="65">
        <f>HLOOKUP(M$20,$S$18:$AW473,ROW($S473)-ROW($S$18)+1,FALSE)</f>
        <v>925</v>
      </c>
      <c r="N473" s="66">
        <f t="shared" si="12"/>
        <v>-2.5289778714436273E-2</v>
      </c>
      <c r="O473" s="31">
        <f>IF(ISERROR(SUMIF($B$21:$B$672,$B473,$M$21:$M$672)/SUMIF($B$21:$B$672,$B473,$L$21:$L$672)-1),"-",SUMIF($B$21:$B$672,$B473,$M$21:$M$672)/SUMIF($B$21:$B$672,$B473,$L$21:$L$672)-1)</f>
        <v>-9.2624356775300454E-3</v>
      </c>
      <c r="P473" s="31">
        <f>IF(ISERROR(SUMIF($J$21:$J$672,$J473,$M$21:$M$672)/SUMIF($J$21:$J$672,$J473,$L$21:$L$672)-1),"-",SUMIF($J$21:$J$672,$J473,$M$21:$M$672)/SUMIF($J$21:$J$672,$J473,$L$21:$L$672)-1)</f>
        <v>-4.9678148493931484E-2</v>
      </c>
      <c r="Q473" s="31">
        <f>IF(ISERROR(SUMIF($K$21:$K$672,$K473,$M$21:$M$672)/SUMIF($K$21:$K$672,$K473,$L$21:$L$672)-1),"-",SUMIF($K$21:$K$672,$K473,$M$21:$M$672)/SUMIF($K$21:$K$672,$K473,$L$21:$L$672)-1)</f>
        <v>-6.8899789056344862E-2</v>
      </c>
      <c r="R473" s="31">
        <f>IF(ISERROR(SUMIF($I$21:$I$672,$I473,$M$21:$M$672)/SUMIF($I$21:$I$672,$I473,$L$21:$L$672)-1),"-",SUMIF($I$21:$I$672,$I473,$M$21:$M$672)/SUMIF($I$21:$I$672,$I473,$L$21:$L$672)-1)</f>
        <v>-4.9678148493931484E-2</v>
      </c>
      <c r="S473" s="46">
        <v>924</v>
      </c>
      <c r="T473" s="46">
        <v>951</v>
      </c>
      <c r="U473" s="46">
        <v>962</v>
      </c>
      <c r="V473" s="46">
        <v>995</v>
      </c>
      <c r="W473" s="46">
        <v>976</v>
      </c>
      <c r="X473" s="46">
        <v>949</v>
      </c>
      <c r="Y473" s="46">
        <v>955</v>
      </c>
      <c r="Z473" s="46">
        <v>935</v>
      </c>
      <c r="AA473" s="46">
        <v>947</v>
      </c>
      <c r="AB473" s="46">
        <v>929</v>
      </c>
      <c r="AC473" s="46">
        <v>925</v>
      </c>
      <c r="AD473" s="46">
        <v>936</v>
      </c>
      <c r="AE473" s="46">
        <v>940</v>
      </c>
      <c r="AF473" s="46">
        <v>946</v>
      </c>
      <c r="AG473" s="46">
        <v>947</v>
      </c>
      <c r="AH473" s="46">
        <v>937</v>
      </c>
      <c r="AI473" s="46">
        <v>942</v>
      </c>
      <c r="AJ473" s="46">
        <v>933</v>
      </c>
      <c r="AK473" s="46">
        <v>939</v>
      </c>
      <c r="AL473" s="46">
        <v>943</v>
      </c>
      <c r="AM473" s="46">
        <v>950</v>
      </c>
      <c r="AN473" s="46">
        <v>967</v>
      </c>
      <c r="AO473" s="46">
        <v>979</v>
      </c>
      <c r="AP473" s="46">
        <v>1002</v>
      </c>
      <c r="AQ473" s="46">
        <v>1022</v>
      </c>
      <c r="AR473" s="47">
        <v>1037</v>
      </c>
      <c r="AS473" s="80" t="str">
        <f>IF(COUNTIF(B$20:B473,B473)=1,1,"-")</f>
        <v>-</v>
      </c>
      <c r="AT473" s="80" t="str">
        <f>IF(COUNTIF(J$20:J473,J473)=1,1,"-")</f>
        <v>-</v>
      </c>
      <c r="AU473" s="80" t="str">
        <f>IF(COUNTIF(K$20:K473,K473)=1,1,"-")</f>
        <v>-</v>
      </c>
      <c r="AV473" s="80" t="str">
        <f>IF(COUNTIF(I$20:I473,I473)=1,1,"-")</f>
        <v>-</v>
      </c>
      <c r="AW473" s="48" t="s">
        <v>241</v>
      </c>
      <c r="AZ473"/>
      <c r="BA473"/>
      <c r="BB473"/>
      <c r="BC473"/>
      <c r="BD473"/>
    </row>
    <row r="474" spans="1:56" ht="15.75" customHeight="1" x14ac:dyDescent="0.2">
      <c r="A474" s="93" t="s">
        <v>1798</v>
      </c>
      <c r="B474" s="95" t="s">
        <v>445</v>
      </c>
      <c r="C474" s="94" t="s">
        <v>265</v>
      </c>
      <c r="D474" s="94" t="s">
        <v>27</v>
      </c>
      <c r="E474" s="94" t="s">
        <v>27</v>
      </c>
      <c r="F474" s="94" t="s">
        <v>388</v>
      </c>
      <c r="G474" s="96" t="s">
        <v>1404</v>
      </c>
      <c r="H474" s="96" t="s">
        <v>1405</v>
      </c>
      <c r="I474" s="96" t="s">
        <v>27</v>
      </c>
      <c r="J474" s="96" t="s">
        <v>27</v>
      </c>
      <c r="K474" s="96" t="s">
        <v>388</v>
      </c>
      <c r="L474" s="65">
        <f>HLOOKUP(L$20,$S$18:$AW474,ROW($S474)-ROW($S$18)+1,FALSE)</f>
        <v>829</v>
      </c>
      <c r="M474" s="65">
        <f>HLOOKUP(M$20,$S$18:$AW474,ROW($S474)-ROW($S$18)+1,FALSE)</f>
        <v>813</v>
      </c>
      <c r="N474" s="66">
        <f t="shared" si="12"/>
        <v>-1.93003618817853E-2</v>
      </c>
      <c r="O474" s="31">
        <f>IF(ISERROR(SUMIF($B$21:$B$672,$B474,$M$21:$M$672)/SUMIF($B$21:$B$672,$B474,$L$21:$L$672)-1),"-",SUMIF($B$21:$B$672,$B474,$M$21:$M$672)/SUMIF($B$21:$B$672,$B474,$L$21:$L$672)-1)</f>
        <v>1.0533707865167941E-3</v>
      </c>
      <c r="P474" s="31">
        <f>IF(ISERROR(SUMIF($J$21:$J$672,$J474,$M$21:$M$672)/SUMIF($J$21:$J$672,$J474,$L$21:$L$672)-1),"-",SUMIF($J$21:$J$672,$J474,$M$21:$M$672)/SUMIF($J$21:$J$672,$J474,$L$21:$L$672)-1)</f>
        <v>-1.3455394445809787E-2</v>
      </c>
      <c r="Q474" s="31">
        <f>IF(ISERROR(SUMIF($K$21:$K$672,$K474,$M$21:$M$672)/SUMIF($K$21:$K$672,$K474,$L$21:$L$672)-1),"-",SUMIF($K$21:$K$672,$K474,$M$21:$M$672)/SUMIF($K$21:$K$672,$K474,$L$21:$L$672)-1)</f>
        <v>-5.3599033502643612E-2</v>
      </c>
      <c r="R474" s="31">
        <f>IF(ISERROR(SUMIF($I$21:$I$672,$I474,$M$21:$M$672)/SUMIF($I$21:$I$672,$I474,$L$21:$L$672)-1),"-",SUMIF($I$21:$I$672,$I474,$M$21:$M$672)/SUMIF($I$21:$I$672,$I474,$L$21:$L$672)-1)</f>
        <v>-1.3455394445809787E-2</v>
      </c>
      <c r="S474" s="46">
        <v>820</v>
      </c>
      <c r="T474" s="46">
        <v>898</v>
      </c>
      <c r="U474" s="46">
        <v>926</v>
      </c>
      <c r="V474" s="46">
        <v>887</v>
      </c>
      <c r="W474" s="46">
        <v>834</v>
      </c>
      <c r="X474" s="46">
        <v>829</v>
      </c>
      <c r="Y474" s="46">
        <v>814</v>
      </c>
      <c r="Z474" s="46">
        <v>792</v>
      </c>
      <c r="AA474" s="46">
        <v>787</v>
      </c>
      <c r="AB474" s="46">
        <v>795</v>
      </c>
      <c r="AC474" s="46">
        <v>813</v>
      </c>
      <c r="AD474" s="46">
        <v>801</v>
      </c>
      <c r="AE474" s="46">
        <v>792</v>
      </c>
      <c r="AF474" s="46">
        <v>785</v>
      </c>
      <c r="AG474" s="46">
        <v>780</v>
      </c>
      <c r="AH474" s="46">
        <v>776</v>
      </c>
      <c r="AI474" s="46">
        <v>772</v>
      </c>
      <c r="AJ474" s="46">
        <v>763</v>
      </c>
      <c r="AK474" s="46">
        <v>755</v>
      </c>
      <c r="AL474" s="46">
        <v>755</v>
      </c>
      <c r="AM474" s="46">
        <v>756</v>
      </c>
      <c r="AN474" s="46">
        <v>763</v>
      </c>
      <c r="AO474" s="46">
        <v>771</v>
      </c>
      <c r="AP474" s="46">
        <v>780</v>
      </c>
      <c r="AQ474" s="46">
        <v>792</v>
      </c>
      <c r="AR474" s="47">
        <v>804</v>
      </c>
      <c r="AS474" s="80" t="str">
        <f>IF(COUNTIF(B$20:B474,B474)=1,1,"-")</f>
        <v>-</v>
      </c>
      <c r="AT474" s="80" t="str">
        <f>IF(COUNTIF(J$20:J474,J474)=1,1,"-")</f>
        <v>-</v>
      </c>
      <c r="AU474" s="80" t="str">
        <f>IF(COUNTIF(K$20:K474,K474)=1,1,"-")</f>
        <v>-</v>
      </c>
      <c r="AV474" s="80" t="str">
        <f>IF(COUNTIF(I$20:I474,I474)=1,1,"-")</f>
        <v>-</v>
      </c>
      <c r="AW474" s="48" t="s">
        <v>241</v>
      </c>
      <c r="AZ474"/>
      <c r="BA474"/>
      <c r="BB474"/>
      <c r="BC474"/>
      <c r="BD474"/>
    </row>
    <row r="475" spans="1:56" ht="15.75" customHeight="1" x14ac:dyDescent="0.2">
      <c r="A475" s="93" t="s">
        <v>1798</v>
      </c>
      <c r="B475" s="95" t="s">
        <v>1833</v>
      </c>
      <c r="C475" s="94" t="s">
        <v>1834</v>
      </c>
      <c r="D475" s="94" t="s">
        <v>103</v>
      </c>
      <c r="E475" s="94" t="s">
        <v>103</v>
      </c>
      <c r="F475" s="94" t="s">
        <v>386</v>
      </c>
      <c r="G475" s="96" t="s">
        <v>1406</v>
      </c>
      <c r="H475" s="96" t="s">
        <v>1407</v>
      </c>
      <c r="I475" s="96" t="s">
        <v>103</v>
      </c>
      <c r="J475" s="96" t="s">
        <v>103</v>
      </c>
      <c r="K475" s="96" t="s">
        <v>386</v>
      </c>
      <c r="L475" s="65">
        <f>HLOOKUP(L$20,$S$18:$AW475,ROW($S475)-ROW($S$18)+1,FALSE)</f>
        <v>1329</v>
      </c>
      <c r="M475" s="65">
        <f>HLOOKUP(M$20,$S$18:$AW475,ROW($S475)-ROW($S$18)+1,FALSE)</f>
        <v>1250</v>
      </c>
      <c r="N475" s="66">
        <f t="shared" si="12"/>
        <v>-5.9443190368698273E-2</v>
      </c>
      <c r="O475" s="31">
        <f>IF(ISERROR(SUMIF($B$21:$B$672,$B475,$M$21:$M$672)/SUMIF($B$21:$B$672,$B475,$L$21:$L$672)-1),"-",SUMIF($B$21:$B$672,$B475,$M$21:$M$672)/SUMIF($B$21:$B$672,$B475,$L$21:$L$672)-1)</f>
        <v>-7.4863963489555929E-2</v>
      </c>
      <c r="P475" s="31">
        <f>IF(ISERROR(SUMIF($J$21:$J$672,$J475,$M$21:$M$672)/SUMIF($J$21:$J$672,$J475,$L$21:$L$672)-1),"-",SUMIF($J$21:$J$672,$J475,$M$21:$M$672)/SUMIF($J$21:$J$672,$J475,$L$21:$L$672)-1)</f>
        <v>-7.6927549715083199E-2</v>
      </c>
      <c r="Q475" s="31">
        <f>IF(ISERROR(SUMIF($K$21:$K$672,$K475,$M$21:$M$672)/SUMIF($K$21:$K$672,$K475,$L$21:$L$672)-1),"-",SUMIF($K$21:$K$672,$K475,$M$21:$M$672)/SUMIF($K$21:$K$672,$K475,$L$21:$L$672)-1)</f>
        <v>-6.9526650567419579E-2</v>
      </c>
      <c r="R475" s="31">
        <f>IF(ISERROR(SUMIF($I$21:$I$672,$I475,$M$21:$M$672)/SUMIF($I$21:$I$672,$I475,$L$21:$L$672)-1),"-",SUMIF($I$21:$I$672,$I475,$M$21:$M$672)/SUMIF($I$21:$I$672,$I475,$L$21:$L$672)-1)</f>
        <v>-8.3527705982474942E-2</v>
      </c>
      <c r="S475" s="46">
        <v>1319</v>
      </c>
      <c r="T475" s="46">
        <v>1283</v>
      </c>
      <c r="U475" s="46">
        <v>1283</v>
      </c>
      <c r="V475" s="46">
        <v>1312</v>
      </c>
      <c r="W475" s="46">
        <v>1329</v>
      </c>
      <c r="X475" s="46">
        <v>1329</v>
      </c>
      <c r="Y475" s="46">
        <v>1322</v>
      </c>
      <c r="Z475" s="46">
        <v>1303</v>
      </c>
      <c r="AA475" s="46">
        <v>1331</v>
      </c>
      <c r="AB475" s="46">
        <v>1277</v>
      </c>
      <c r="AC475" s="46">
        <v>1250</v>
      </c>
      <c r="AD475" s="46">
        <v>1254</v>
      </c>
      <c r="AE475" s="46">
        <v>1258</v>
      </c>
      <c r="AF475" s="46">
        <v>1257</v>
      </c>
      <c r="AG475" s="46">
        <v>1244</v>
      </c>
      <c r="AH475" s="46">
        <v>1237</v>
      </c>
      <c r="AI475" s="46">
        <v>1233</v>
      </c>
      <c r="AJ475" s="46">
        <v>1221</v>
      </c>
      <c r="AK475" s="46">
        <v>1202</v>
      </c>
      <c r="AL475" s="46">
        <v>1201</v>
      </c>
      <c r="AM475" s="46">
        <v>1206</v>
      </c>
      <c r="AN475" s="46">
        <v>1203</v>
      </c>
      <c r="AO475" s="46">
        <v>1204</v>
      </c>
      <c r="AP475" s="46">
        <v>1213</v>
      </c>
      <c r="AQ475" s="46">
        <v>1227</v>
      </c>
      <c r="AR475" s="47">
        <v>1244</v>
      </c>
      <c r="AS475" s="80" t="str">
        <f>IF(COUNTIF(B$20:B475,B475)=1,1,"-")</f>
        <v>-</v>
      </c>
      <c r="AT475" s="80" t="str">
        <f>IF(COUNTIF(J$20:J475,J475)=1,1,"-")</f>
        <v>-</v>
      </c>
      <c r="AU475" s="80" t="str">
        <f>IF(COUNTIF(K$20:K475,K475)=1,1,"-")</f>
        <v>-</v>
      </c>
      <c r="AV475" s="80" t="str">
        <f>IF(COUNTIF(I$20:I475,I475)=1,1,"-")</f>
        <v>-</v>
      </c>
      <c r="AW475" s="48" t="s">
        <v>241</v>
      </c>
      <c r="AZ475"/>
      <c r="BA475"/>
      <c r="BB475"/>
      <c r="BC475"/>
      <c r="BD475"/>
    </row>
    <row r="476" spans="1:56" ht="15.75" customHeight="1" x14ac:dyDescent="0.2">
      <c r="A476" s="93" t="s">
        <v>1798</v>
      </c>
      <c r="B476" s="95" t="s">
        <v>2184</v>
      </c>
      <c r="C476" s="94" t="s">
        <v>2185</v>
      </c>
      <c r="D476" s="94" t="s">
        <v>65</v>
      </c>
      <c r="E476" s="94" t="s">
        <v>65</v>
      </c>
      <c r="F476" s="94" t="s">
        <v>384</v>
      </c>
      <c r="G476" s="96" t="s">
        <v>1408</v>
      </c>
      <c r="H476" s="96" t="s">
        <v>1409</v>
      </c>
      <c r="I476" s="96" t="s">
        <v>65</v>
      </c>
      <c r="J476" s="96" t="s">
        <v>65</v>
      </c>
      <c r="K476" s="96" t="s">
        <v>384</v>
      </c>
      <c r="L476" s="65">
        <f>HLOOKUP(L$20,$S$18:$AW476,ROW($S476)-ROW($S$18)+1,FALSE)</f>
        <v>1590</v>
      </c>
      <c r="M476" s="65">
        <f>HLOOKUP(M$20,$S$18:$AW476,ROW($S476)-ROW($S$18)+1,FALSE)</f>
        <v>1529</v>
      </c>
      <c r="N476" s="66">
        <f t="shared" si="12"/>
        <v>-3.8364779874213828E-2</v>
      </c>
      <c r="O476" s="31">
        <f>IF(ISERROR(SUMIF($B$21:$B$672,$B476,$M$21:$M$672)/SUMIF($B$21:$B$672,$B476,$L$21:$L$672)-1),"-",SUMIF($B$21:$B$672,$B476,$M$21:$M$672)/SUMIF($B$21:$B$672,$B476,$L$21:$L$672)-1)</f>
        <v>9.5837897042716502E-3</v>
      </c>
      <c r="P476" s="31">
        <f>IF(ISERROR(SUMIF($J$21:$J$672,$J476,$M$21:$M$672)/SUMIF($J$21:$J$672,$J476,$L$21:$L$672)-1),"-",SUMIF($J$21:$J$672,$J476,$M$21:$M$672)/SUMIF($J$21:$J$672,$J476,$L$21:$L$672)-1)</f>
        <v>-6.557565979025004E-2</v>
      </c>
      <c r="Q476" s="31">
        <f>IF(ISERROR(SUMIF($K$21:$K$672,$K476,$M$21:$M$672)/SUMIF($K$21:$K$672,$K476,$L$21:$L$672)-1),"-",SUMIF($K$21:$K$672,$K476,$M$21:$M$672)/SUMIF($K$21:$K$672,$K476,$L$21:$L$672)-1)</f>
        <v>-2.2365450582957913E-2</v>
      </c>
      <c r="R476" s="31">
        <f>IF(ISERROR(SUMIF($I$21:$I$672,$I476,$M$21:$M$672)/SUMIF($I$21:$I$672,$I476,$L$21:$L$672)-1),"-",SUMIF($I$21:$I$672,$I476,$M$21:$M$672)/SUMIF($I$21:$I$672,$I476,$L$21:$L$672)-1)</f>
        <v>-6.557565979025004E-2</v>
      </c>
      <c r="S476" s="46">
        <v>1666</v>
      </c>
      <c r="T476" s="46">
        <v>1509</v>
      </c>
      <c r="U476" s="46">
        <v>1388</v>
      </c>
      <c r="V476" s="46">
        <v>1376</v>
      </c>
      <c r="W476" s="46">
        <v>1451</v>
      </c>
      <c r="X476" s="46">
        <v>1590</v>
      </c>
      <c r="Y476" s="46">
        <v>1660</v>
      </c>
      <c r="Z476" s="46">
        <v>1608</v>
      </c>
      <c r="AA476" s="46">
        <v>1560</v>
      </c>
      <c r="AB476" s="46">
        <v>1534</v>
      </c>
      <c r="AC476" s="46">
        <v>1529</v>
      </c>
      <c r="AD476" s="46">
        <v>1531</v>
      </c>
      <c r="AE476" s="46">
        <v>1534</v>
      </c>
      <c r="AF476" s="46">
        <v>1563</v>
      </c>
      <c r="AG476" s="46">
        <v>1583</v>
      </c>
      <c r="AH476" s="46">
        <v>1593</v>
      </c>
      <c r="AI476" s="46">
        <v>1576</v>
      </c>
      <c r="AJ476" s="46">
        <v>1556</v>
      </c>
      <c r="AK476" s="46">
        <v>1538</v>
      </c>
      <c r="AL476" s="46">
        <v>1541</v>
      </c>
      <c r="AM476" s="46">
        <v>1542</v>
      </c>
      <c r="AN476" s="46">
        <v>1569</v>
      </c>
      <c r="AO476" s="46">
        <v>1593</v>
      </c>
      <c r="AP476" s="46">
        <v>1621</v>
      </c>
      <c r="AQ476" s="46">
        <v>1642</v>
      </c>
      <c r="AR476" s="47">
        <v>1657</v>
      </c>
      <c r="AS476" s="80" t="str">
        <f>IF(COUNTIF(B$20:B476,B476)=1,1,"-")</f>
        <v>-</v>
      </c>
      <c r="AT476" s="80" t="str">
        <f>IF(COUNTIF(J$20:J476,J476)=1,1,"-")</f>
        <v>-</v>
      </c>
      <c r="AU476" s="80" t="str">
        <f>IF(COUNTIF(K$20:K476,K476)=1,1,"-")</f>
        <v>-</v>
      </c>
      <c r="AV476" s="80" t="str">
        <f>IF(COUNTIF(I$20:I476,I476)=1,1,"-")</f>
        <v>-</v>
      </c>
      <c r="AW476" s="48" t="s">
        <v>241</v>
      </c>
      <c r="AZ476"/>
      <c r="BA476"/>
      <c r="BB476"/>
      <c r="BC476"/>
      <c r="BD476"/>
    </row>
    <row r="477" spans="1:56" ht="15.75" customHeight="1" x14ac:dyDescent="0.2">
      <c r="A477" s="93" t="s">
        <v>1798</v>
      </c>
      <c r="B477" s="95" t="s">
        <v>2264</v>
      </c>
      <c r="C477" s="94" t="s">
        <v>2265</v>
      </c>
      <c r="D477" s="94" t="s">
        <v>91</v>
      </c>
      <c r="E477" s="94" t="s">
        <v>91</v>
      </c>
      <c r="F477" s="94" t="s">
        <v>395</v>
      </c>
      <c r="G477" s="96" t="s">
        <v>1410</v>
      </c>
      <c r="H477" s="96" t="s">
        <v>1411</v>
      </c>
      <c r="I477" s="96" t="s">
        <v>91</v>
      </c>
      <c r="J477" s="96" t="s">
        <v>91</v>
      </c>
      <c r="K477" s="96" t="s">
        <v>395</v>
      </c>
      <c r="L477" s="65">
        <f>HLOOKUP(L$20,$S$18:$AW477,ROW($S477)-ROW($S$18)+1,FALSE)</f>
        <v>912</v>
      </c>
      <c r="M477" s="65">
        <f>HLOOKUP(M$20,$S$18:$AW477,ROW($S477)-ROW($S$18)+1,FALSE)</f>
        <v>835</v>
      </c>
      <c r="N477" s="66">
        <f t="shared" si="12"/>
        <v>-8.4429824561403466E-2</v>
      </c>
      <c r="O477" s="31">
        <f>IF(ISERROR(SUMIF($B$21:$B$672,$B477,$M$21:$M$672)/SUMIF($B$21:$B$672,$B477,$L$21:$L$672)-1),"-",SUMIF($B$21:$B$672,$B477,$M$21:$M$672)/SUMIF($B$21:$B$672,$B477,$L$21:$L$672)-1)</f>
        <v>-6.3006862133499708E-2</v>
      </c>
      <c r="P477" s="31">
        <f>IF(ISERROR(SUMIF($J$21:$J$672,$J477,$M$21:$M$672)/SUMIF($J$21:$J$672,$J477,$L$21:$L$672)-1),"-",SUMIF($J$21:$J$672,$J477,$M$21:$M$672)/SUMIF($J$21:$J$672,$J477,$L$21:$L$672)-1)</f>
        <v>-3.5656317084664102E-2</v>
      </c>
      <c r="Q477" s="31">
        <f>IF(ISERROR(SUMIF($K$21:$K$672,$K477,$M$21:$M$672)/SUMIF($K$21:$K$672,$K477,$L$21:$L$672)-1),"-",SUMIF($K$21:$K$672,$K477,$M$21:$M$672)/SUMIF($K$21:$K$672,$K477,$L$21:$L$672)-1)</f>
        <v>-1.9312825455785054E-2</v>
      </c>
      <c r="R477" s="31">
        <f>IF(ISERROR(SUMIF($I$21:$I$672,$I477,$M$21:$M$672)/SUMIF($I$21:$I$672,$I477,$L$21:$L$672)-1),"-",SUMIF($I$21:$I$672,$I477,$M$21:$M$672)/SUMIF($I$21:$I$672,$I477,$L$21:$L$672)-1)</f>
        <v>-3.5656317084664102E-2</v>
      </c>
      <c r="S477" s="46">
        <v>822</v>
      </c>
      <c r="T477" s="46">
        <v>855</v>
      </c>
      <c r="U477" s="46">
        <v>868</v>
      </c>
      <c r="V477" s="46">
        <v>901</v>
      </c>
      <c r="W477" s="46">
        <v>919</v>
      </c>
      <c r="X477" s="46">
        <v>912</v>
      </c>
      <c r="Y477" s="46">
        <v>870</v>
      </c>
      <c r="Z477" s="46">
        <v>857</v>
      </c>
      <c r="AA477" s="46">
        <v>852</v>
      </c>
      <c r="AB477" s="46">
        <v>843</v>
      </c>
      <c r="AC477" s="46">
        <v>835</v>
      </c>
      <c r="AD477" s="46">
        <v>838</v>
      </c>
      <c r="AE477" s="46">
        <v>838</v>
      </c>
      <c r="AF477" s="46">
        <v>835</v>
      </c>
      <c r="AG477" s="46">
        <v>820</v>
      </c>
      <c r="AH477" s="46">
        <v>804</v>
      </c>
      <c r="AI477" s="46">
        <v>797</v>
      </c>
      <c r="AJ477" s="46">
        <v>785</v>
      </c>
      <c r="AK477" s="46">
        <v>775</v>
      </c>
      <c r="AL477" s="46">
        <v>761</v>
      </c>
      <c r="AM477" s="46">
        <v>763</v>
      </c>
      <c r="AN477" s="46">
        <v>774</v>
      </c>
      <c r="AO477" s="46">
        <v>773</v>
      </c>
      <c r="AP477" s="46">
        <v>776</v>
      </c>
      <c r="AQ477" s="46">
        <v>782</v>
      </c>
      <c r="AR477" s="47">
        <v>794</v>
      </c>
      <c r="AS477" s="80">
        <f>IF(COUNTIF(B$20:B477,B477)=1,1,"-")</f>
        <v>1</v>
      </c>
      <c r="AT477" s="80" t="str">
        <f>IF(COUNTIF(J$20:J477,J477)=1,1,"-")</f>
        <v>-</v>
      </c>
      <c r="AU477" s="80" t="str">
        <f>IF(COUNTIF(K$20:K477,K477)=1,1,"-")</f>
        <v>-</v>
      </c>
      <c r="AV477" s="80" t="str">
        <f>IF(COUNTIF(I$20:I477,I477)=1,1,"-")</f>
        <v>-</v>
      </c>
      <c r="AW477" s="48" t="s">
        <v>241</v>
      </c>
      <c r="AZ477"/>
      <c r="BA477"/>
      <c r="BB477"/>
      <c r="BC477"/>
      <c r="BD477"/>
    </row>
    <row r="478" spans="1:56" ht="15.75" customHeight="1" x14ac:dyDescent="0.2">
      <c r="A478" s="93" t="s">
        <v>1798</v>
      </c>
      <c r="B478" s="95" t="s">
        <v>2266</v>
      </c>
      <c r="C478" s="94" t="s">
        <v>2267</v>
      </c>
      <c r="D478" s="94" t="s">
        <v>82</v>
      </c>
      <c r="E478" s="94" t="s">
        <v>82</v>
      </c>
      <c r="F478" s="94" t="s">
        <v>384</v>
      </c>
      <c r="G478" s="96" t="s">
        <v>1412</v>
      </c>
      <c r="H478" s="96" t="s">
        <v>1413</v>
      </c>
      <c r="I478" s="96" t="s">
        <v>82</v>
      </c>
      <c r="J478" s="96" t="s">
        <v>82</v>
      </c>
      <c r="K478" s="96" t="s">
        <v>384</v>
      </c>
      <c r="L478" s="65">
        <f>HLOOKUP(L$20,$S$18:$AW478,ROW($S478)-ROW($S$18)+1,FALSE)</f>
        <v>774</v>
      </c>
      <c r="M478" s="65">
        <f>HLOOKUP(M$20,$S$18:$AW478,ROW($S478)-ROW($S$18)+1,FALSE)</f>
        <v>704</v>
      </c>
      <c r="N478" s="66">
        <f t="shared" si="12"/>
        <v>-9.0439276485788089E-2</v>
      </c>
      <c r="O478" s="31">
        <f>IF(ISERROR(SUMIF($B$21:$B$672,$B478,$M$21:$M$672)/SUMIF($B$21:$B$672,$B478,$L$21:$L$672)-1),"-",SUMIF($B$21:$B$672,$B478,$M$21:$M$672)/SUMIF($B$21:$B$672,$B478,$L$21:$L$672)-1)</f>
        <v>-9.2302452316076256E-2</v>
      </c>
      <c r="P478" s="31">
        <f>IF(ISERROR(SUMIF($J$21:$J$672,$J478,$M$21:$M$672)/SUMIF($J$21:$J$672,$J478,$L$21:$L$672)-1),"-",SUMIF($J$21:$J$672,$J478,$M$21:$M$672)/SUMIF($J$21:$J$672,$J478,$L$21:$L$672)-1)</f>
        <v>-3.3843674456083828E-2</v>
      </c>
      <c r="Q478" s="31">
        <f>IF(ISERROR(SUMIF($K$21:$K$672,$K478,$M$21:$M$672)/SUMIF($K$21:$K$672,$K478,$L$21:$L$672)-1),"-",SUMIF($K$21:$K$672,$K478,$M$21:$M$672)/SUMIF($K$21:$K$672,$K478,$L$21:$L$672)-1)</f>
        <v>-2.2365450582957913E-2</v>
      </c>
      <c r="R478" s="31">
        <f>IF(ISERROR(SUMIF($I$21:$I$672,$I478,$M$21:$M$672)/SUMIF($I$21:$I$672,$I478,$L$21:$L$672)-1),"-",SUMIF($I$21:$I$672,$I478,$M$21:$M$672)/SUMIF($I$21:$I$672,$I478,$L$21:$L$672)-1)</f>
        <v>-3.3843674456083828E-2</v>
      </c>
      <c r="S478" s="46">
        <v>867</v>
      </c>
      <c r="T478" s="46">
        <v>872</v>
      </c>
      <c r="U478" s="46">
        <v>843</v>
      </c>
      <c r="V478" s="46">
        <v>772</v>
      </c>
      <c r="W478" s="46">
        <v>754</v>
      </c>
      <c r="X478" s="46">
        <v>774</v>
      </c>
      <c r="Y478" s="46">
        <v>759</v>
      </c>
      <c r="Z478" s="46">
        <v>744</v>
      </c>
      <c r="AA478" s="46">
        <v>741</v>
      </c>
      <c r="AB478" s="46">
        <v>718</v>
      </c>
      <c r="AC478" s="46">
        <v>704</v>
      </c>
      <c r="AD478" s="46">
        <v>701</v>
      </c>
      <c r="AE478" s="46">
        <v>699</v>
      </c>
      <c r="AF478" s="46">
        <v>694</v>
      </c>
      <c r="AG478" s="46">
        <v>685</v>
      </c>
      <c r="AH478" s="46">
        <v>674</v>
      </c>
      <c r="AI478" s="46">
        <v>665</v>
      </c>
      <c r="AJ478" s="46">
        <v>655</v>
      </c>
      <c r="AK478" s="46">
        <v>649</v>
      </c>
      <c r="AL478" s="46">
        <v>644</v>
      </c>
      <c r="AM478" s="46">
        <v>646</v>
      </c>
      <c r="AN478" s="46">
        <v>654</v>
      </c>
      <c r="AO478" s="46">
        <v>668</v>
      </c>
      <c r="AP478" s="46">
        <v>679</v>
      </c>
      <c r="AQ478" s="46">
        <v>688</v>
      </c>
      <c r="AR478" s="47">
        <v>700</v>
      </c>
      <c r="AS478" s="80">
        <f>IF(COUNTIF(B$20:B478,B478)=1,1,"-")</f>
        <v>1</v>
      </c>
      <c r="AT478" s="80" t="str">
        <f>IF(COUNTIF(J$20:J478,J478)=1,1,"-")</f>
        <v>-</v>
      </c>
      <c r="AU478" s="80" t="str">
        <f>IF(COUNTIF(K$20:K478,K478)=1,1,"-")</f>
        <v>-</v>
      </c>
      <c r="AV478" s="80" t="str">
        <f>IF(COUNTIF(I$20:I478,I478)=1,1,"-")</f>
        <v>-</v>
      </c>
      <c r="AW478" s="48" t="s">
        <v>241</v>
      </c>
      <c r="AZ478"/>
      <c r="BA478"/>
      <c r="BB478"/>
      <c r="BC478"/>
      <c r="BD478"/>
    </row>
    <row r="479" spans="1:56" ht="15.75" customHeight="1" x14ac:dyDescent="0.2">
      <c r="A479" s="93" t="s">
        <v>1798</v>
      </c>
      <c r="B479" s="95" t="s">
        <v>2256</v>
      </c>
      <c r="C479" s="94" t="s">
        <v>2257</v>
      </c>
      <c r="D479" s="94" t="s">
        <v>69</v>
      </c>
      <c r="E479" s="94" t="s">
        <v>69</v>
      </c>
      <c r="F479" s="94" t="s">
        <v>387</v>
      </c>
      <c r="G479" s="96" t="s">
        <v>1414</v>
      </c>
      <c r="H479" s="96" t="s">
        <v>1415</v>
      </c>
      <c r="I479" s="96" t="s">
        <v>282</v>
      </c>
      <c r="J479" s="96" t="s">
        <v>165</v>
      </c>
      <c r="K479" s="96" t="s">
        <v>387</v>
      </c>
      <c r="L479" s="65">
        <f>HLOOKUP(L$20,$S$18:$AW479,ROW($S479)-ROW($S$18)+1,FALSE)</f>
        <v>2794</v>
      </c>
      <c r="M479" s="65">
        <f>HLOOKUP(M$20,$S$18:$AW479,ROW($S479)-ROW($S$18)+1,FALSE)</f>
        <v>2466</v>
      </c>
      <c r="N479" s="66">
        <f t="shared" si="12"/>
        <v>-0.117394416607015</v>
      </c>
      <c r="O479" s="31">
        <f>IF(ISERROR(SUMIF($B$21:$B$672,$B479,$M$21:$M$672)/SUMIF($B$21:$B$672,$B479,$L$21:$L$672)-1),"-",SUMIF($B$21:$B$672,$B479,$M$21:$M$672)/SUMIF($B$21:$B$672,$B479,$L$21:$L$672)-1)</f>
        <v>-0.12579885637403299</v>
      </c>
      <c r="P479" s="31">
        <f>IF(ISERROR(SUMIF($J$21:$J$672,$J479,$M$21:$M$672)/SUMIF($J$21:$J$672,$J479,$L$21:$L$672)-1),"-",SUMIF($J$21:$J$672,$J479,$M$21:$M$672)/SUMIF($J$21:$J$672,$J479,$L$21:$L$672)-1)</f>
        <v>-0.12579885637403299</v>
      </c>
      <c r="Q479" s="31">
        <f>IF(ISERROR(SUMIF($K$21:$K$672,$K479,$M$21:$M$672)/SUMIF($K$21:$K$672,$K479,$L$21:$L$672)-1),"-",SUMIF($K$21:$K$672,$K479,$M$21:$M$672)/SUMIF($K$21:$K$672,$K479,$L$21:$L$672)-1)</f>
        <v>-6.8899789056344862E-2</v>
      </c>
      <c r="R479" s="31">
        <f>IF(ISERROR(SUMIF($I$21:$I$672,$I479,$M$21:$M$672)/SUMIF($I$21:$I$672,$I479,$L$21:$L$672)-1),"-",SUMIF($I$21:$I$672,$I479,$M$21:$M$672)/SUMIF($I$21:$I$672,$I479,$L$21:$L$672)-1)</f>
        <v>-0.12579885637403299</v>
      </c>
      <c r="S479" s="46">
        <v>2541</v>
      </c>
      <c r="T479" s="46">
        <v>2570</v>
      </c>
      <c r="U479" s="46">
        <v>2565</v>
      </c>
      <c r="V479" s="46">
        <v>2652</v>
      </c>
      <c r="W479" s="46">
        <v>2744</v>
      </c>
      <c r="X479" s="46">
        <v>2794</v>
      </c>
      <c r="Y479" s="46">
        <v>2833</v>
      </c>
      <c r="Z479" s="46">
        <v>2747</v>
      </c>
      <c r="AA479" s="46">
        <v>2694</v>
      </c>
      <c r="AB479" s="46">
        <v>2586</v>
      </c>
      <c r="AC479" s="46">
        <v>2466</v>
      </c>
      <c r="AD479" s="46">
        <v>2369</v>
      </c>
      <c r="AE479" s="46">
        <v>2309</v>
      </c>
      <c r="AF479" s="46">
        <v>2266</v>
      </c>
      <c r="AG479" s="46">
        <v>2219</v>
      </c>
      <c r="AH479" s="46">
        <v>2192</v>
      </c>
      <c r="AI479" s="46">
        <v>2151</v>
      </c>
      <c r="AJ479" s="46">
        <v>2096</v>
      </c>
      <c r="AK479" s="46">
        <v>2039</v>
      </c>
      <c r="AL479" s="46">
        <v>1984</v>
      </c>
      <c r="AM479" s="46">
        <v>1968</v>
      </c>
      <c r="AN479" s="46">
        <v>1959</v>
      </c>
      <c r="AO479" s="46">
        <v>1960</v>
      </c>
      <c r="AP479" s="46">
        <v>1950</v>
      </c>
      <c r="AQ479" s="46">
        <v>1948</v>
      </c>
      <c r="AR479" s="47">
        <v>1943</v>
      </c>
      <c r="AS479" s="80" t="str">
        <f>IF(COUNTIF(B$20:B479,B479)=1,1,"-")</f>
        <v>-</v>
      </c>
      <c r="AT479" s="80" t="str">
        <f>IF(COUNTIF(J$20:J479,J479)=1,1,"-")</f>
        <v>-</v>
      </c>
      <c r="AU479" s="80" t="str">
        <f>IF(COUNTIF(K$20:K479,K479)=1,1,"-")</f>
        <v>-</v>
      </c>
      <c r="AV479" s="80" t="str">
        <f>IF(COUNTIF(I$20:I479,I479)=1,1,"-")</f>
        <v>-</v>
      </c>
      <c r="AW479" s="48" t="s">
        <v>241</v>
      </c>
      <c r="AZ479"/>
      <c r="BA479"/>
      <c r="BB479"/>
      <c r="BC479"/>
      <c r="BD479"/>
    </row>
    <row r="480" spans="1:56" ht="15.75" customHeight="1" x14ac:dyDescent="0.2">
      <c r="A480" s="93" t="s">
        <v>1798</v>
      </c>
      <c r="B480" s="95" t="s">
        <v>2268</v>
      </c>
      <c r="C480" s="94" t="s">
        <v>2269</v>
      </c>
      <c r="D480" s="94" t="s">
        <v>349</v>
      </c>
      <c r="E480" s="94" t="s">
        <v>186</v>
      </c>
      <c r="F480" s="94" t="s">
        <v>391</v>
      </c>
      <c r="G480" s="96" t="s">
        <v>1416</v>
      </c>
      <c r="H480" s="96" t="s">
        <v>1417</v>
      </c>
      <c r="I480" s="96" t="s">
        <v>349</v>
      </c>
      <c r="J480" s="96" t="s">
        <v>186</v>
      </c>
      <c r="K480" s="96" t="s">
        <v>391</v>
      </c>
      <c r="L480" s="65">
        <f>HLOOKUP(L$20,$S$18:$AW480,ROW($S480)-ROW($S$18)+1,FALSE)</f>
        <v>2125</v>
      </c>
      <c r="M480" s="65">
        <f>HLOOKUP(M$20,$S$18:$AW480,ROW($S480)-ROW($S$18)+1,FALSE)</f>
        <v>1987</v>
      </c>
      <c r="N480" s="66">
        <f t="shared" si="12"/>
        <v>-6.494117647058828E-2</v>
      </c>
      <c r="O480" s="31">
        <f>IF(ISERROR(SUMIF($B$21:$B$672,$B480,$M$21:$M$672)/SUMIF($B$21:$B$672,$B480,$L$21:$L$672)-1),"-",SUMIF($B$21:$B$672,$B480,$M$21:$M$672)/SUMIF($B$21:$B$672,$B480,$L$21:$L$672)-1)</f>
        <v>-6.4505566470203002E-2</v>
      </c>
      <c r="P480" s="31">
        <f>IF(ISERROR(SUMIF($J$21:$J$672,$J480,$M$21:$M$672)/SUMIF($J$21:$J$672,$J480,$L$21:$L$672)-1),"-",SUMIF($J$21:$J$672,$J480,$M$21:$M$672)/SUMIF($J$21:$J$672,$J480,$L$21:$L$672)-1)</f>
        <v>-5.4210264075734926E-2</v>
      </c>
      <c r="Q480" s="31">
        <f>IF(ISERROR(SUMIF($K$21:$K$672,$K480,$M$21:$M$672)/SUMIF($K$21:$K$672,$K480,$L$21:$L$672)-1),"-",SUMIF($K$21:$K$672,$K480,$M$21:$M$672)/SUMIF($K$21:$K$672,$K480,$L$21:$L$672)-1)</f>
        <v>-3.0916047319583084E-2</v>
      </c>
      <c r="R480" s="31">
        <f>IF(ISERROR(SUMIF($I$21:$I$672,$I480,$M$21:$M$672)/SUMIF($I$21:$I$672,$I480,$L$21:$L$672)-1),"-",SUMIF($I$21:$I$672,$I480,$M$21:$M$672)/SUMIF($I$21:$I$672,$I480,$L$21:$L$672)-1)</f>
        <v>-4.7587574355584916E-2</v>
      </c>
      <c r="S480" s="46">
        <v>1912</v>
      </c>
      <c r="T480" s="46">
        <v>2030</v>
      </c>
      <c r="U480" s="46">
        <v>2117</v>
      </c>
      <c r="V480" s="46">
        <v>2135</v>
      </c>
      <c r="W480" s="46">
        <v>2149</v>
      </c>
      <c r="X480" s="46">
        <v>2125</v>
      </c>
      <c r="Y480" s="46">
        <v>2086</v>
      </c>
      <c r="Z480" s="46">
        <v>2052</v>
      </c>
      <c r="AA480" s="46">
        <v>2014</v>
      </c>
      <c r="AB480" s="46">
        <v>1993</v>
      </c>
      <c r="AC480" s="46">
        <v>1987</v>
      </c>
      <c r="AD480" s="46">
        <v>1962</v>
      </c>
      <c r="AE480" s="46">
        <v>1939</v>
      </c>
      <c r="AF480" s="46">
        <v>1945</v>
      </c>
      <c r="AG480" s="46">
        <v>1926</v>
      </c>
      <c r="AH480" s="46">
        <v>1895</v>
      </c>
      <c r="AI480" s="46">
        <v>1872</v>
      </c>
      <c r="AJ480" s="46">
        <v>1856</v>
      </c>
      <c r="AK480" s="46">
        <v>1846</v>
      </c>
      <c r="AL480" s="46">
        <v>1837</v>
      </c>
      <c r="AM480" s="46">
        <v>1851</v>
      </c>
      <c r="AN480" s="46">
        <v>1876</v>
      </c>
      <c r="AO480" s="46">
        <v>1898</v>
      </c>
      <c r="AP480" s="46">
        <v>1939</v>
      </c>
      <c r="AQ480" s="46">
        <v>1988</v>
      </c>
      <c r="AR480" s="47">
        <v>2028</v>
      </c>
      <c r="AS480" s="80">
        <f>IF(COUNTIF(B$20:B480,B480)=1,1,"-")</f>
        <v>1</v>
      </c>
      <c r="AT480" s="80" t="str">
        <f>IF(COUNTIF(J$20:J480,J480)=1,1,"-")</f>
        <v>-</v>
      </c>
      <c r="AU480" s="80" t="str">
        <f>IF(COUNTIF(K$20:K480,K480)=1,1,"-")</f>
        <v>-</v>
      </c>
      <c r="AV480" s="80" t="str">
        <f>IF(COUNTIF(I$20:I480,I480)=1,1,"-")</f>
        <v>-</v>
      </c>
      <c r="AW480" s="48" t="s">
        <v>241</v>
      </c>
      <c r="AZ480"/>
      <c r="BA480"/>
      <c r="BB480"/>
      <c r="BC480"/>
      <c r="BD480"/>
    </row>
    <row r="481" spans="1:56" ht="15.75" customHeight="1" x14ac:dyDescent="0.2">
      <c r="A481" s="93" t="s">
        <v>1798</v>
      </c>
      <c r="B481" s="95" t="s">
        <v>2214</v>
      </c>
      <c r="C481" s="94" t="s">
        <v>2215</v>
      </c>
      <c r="D481" s="94" t="s">
        <v>18</v>
      </c>
      <c r="E481" s="94" t="s">
        <v>18</v>
      </c>
      <c r="F481" s="94" t="s">
        <v>393</v>
      </c>
      <c r="G481" s="96" t="s">
        <v>1418</v>
      </c>
      <c r="H481" s="96" t="s">
        <v>1419</v>
      </c>
      <c r="I481" s="96" t="s">
        <v>18</v>
      </c>
      <c r="J481" s="96" t="s">
        <v>18</v>
      </c>
      <c r="K481" s="96" t="s">
        <v>393</v>
      </c>
      <c r="L481" s="65">
        <f>HLOOKUP(L$20,$S$18:$AW481,ROW($S481)-ROW($S$18)+1,FALSE)</f>
        <v>2554</v>
      </c>
      <c r="M481" s="65">
        <f>HLOOKUP(M$20,$S$18:$AW481,ROW($S481)-ROW($S$18)+1,FALSE)</f>
        <v>2460</v>
      </c>
      <c r="N481" s="66">
        <f t="shared" si="12"/>
        <v>-3.6805011746280369E-2</v>
      </c>
      <c r="O481" s="31">
        <f>IF(ISERROR(SUMIF($B$21:$B$672,$B481,$M$21:$M$672)/SUMIF($B$21:$B$672,$B481,$L$21:$L$672)-1),"-",SUMIF($B$21:$B$672,$B481,$M$21:$M$672)/SUMIF($B$21:$B$672,$B481,$L$21:$L$672)-1)</f>
        <v>-2.8337874659400519E-2</v>
      </c>
      <c r="P481" s="31">
        <f>IF(ISERROR(SUMIF($J$21:$J$672,$J481,$M$21:$M$672)/SUMIF($J$21:$J$672,$J481,$L$21:$L$672)-1),"-",SUMIF($J$21:$J$672,$J481,$M$21:$M$672)/SUMIF($J$21:$J$672,$J481,$L$21:$L$672)-1)</f>
        <v>-5.7786885245901587E-2</v>
      </c>
      <c r="Q481" s="31">
        <f>IF(ISERROR(SUMIF($K$21:$K$672,$K481,$M$21:$M$672)/SUMIF($K$21:$K$672,$K481,$L$21:$L$672)-1),"-",SUMIF($K$21:$K$672,$K481,$M$21:$M$672)/SUMIF($K$21:$K$672,$K481,$L$21:$L$672)-1)</f>
        <v>-9.0499240698557304E-2</v>
      </c>
      <c r="R481" s="31">
        <f>IF(ISERROR(SUMIF($I$21:$I$672,$I481,$M$21:$M$672)/SUMIF($I$21:$I$672,$I481,$L$21:$L$672)-1),"-",SUMIF($I$21:$I$672,$I481,$M$21:$M$672)/SUMIF($I$21:$I$672,$I481,$L$21:$L$672)-1)</f>
        <v>-5.7786885245901587E-2</v>
      </c>
      <c r="S481" s="46">
        <v>1626</v>
      </c>
      <c r="T481" s="46">
        <v>1716</v>
      </c>
      <c r="U481" s="46">
        <v>1979</v>
      </c>
      <c r="V481" s="46">
        <v>2256</v>
      </c>
      <c r="W481" s="46">
        <v>2438</v>
      </c>
      <c r="X481" s="46">
        <v>2554</v>
      </c>
      <c r="Y481" s="46">
        <v>2655</v>
      </c>
      <c r="Z481" s="46">
        <v>2646</v>
      </c>
      <c r="AA481" s="46">
        <v>2583</v>
      </c>
      <c r="AB481" s="46">
        <v>2505</v>
      </c>
      <c r="AC481" s="46">
        <v>2460</v>
      </c>
      <c r="AD481" s="46">
        <v>2417</v>
      </c>
      <c r="AE481" s="46">
        <v>2391</v>
      </c>
      <c r="AF481" s="46">
        <v>2385</v>
      </c>
      <c r="AG481" s="46">
        <v>2381</v>
      </c>
      <c r="AH481" s="46">
        <v>2377</v>
      </c>
      <c r="AI481" s="46">
        <v>2369</v>
      </c>
      <c r="AJ481" s="46">
        <v>2347</v>
      </c>
      <c r="AK481" s="46">
        <v>2327</v>
      </c>
      <c r="AL481" s="46">
        <v>2317</v>
      </c>
      <c r="AM481" s="46">
        <v>2312</v>
      </c>
      <c r="AN481" s="46">
        <v>2312</v>
      </c>
      <c r="AO481" s="46">
        <v>2347</v>
      </c>
      <c r="AP481" s="46">
        <v>2369</v>
      </c>
      <c r="AQ481" s="46">
        <v>2405</v>
      </c>
      <c r="AR481" s="47">
        <v>2429</v>
      </c>
      <c r="AS481" s="80" t="str">
        <f>IF(COUNTIF(B$20:B481,B481)=1,1,"-")</f>
        <v>-</v>
      </c>
      <c r="AT481" s="80" t="str">
        <f>IF(COUNTIF(J$20:J481,J481)=1,1,"-")</f>
        <v>-</v>
      </c>
      <c r="AU481" s="80" t="str">
        <f>IF(COUNTIF(K$20:K481,K481)=1,1,"-")</f>
        <v>-</v>
      </c>
      <c r="AV481" s="80" t="str">
        <f>IF(COUNTIF(I$20:I481,I481)=1,1,"-")</f>
        <v>-</v>
      </c>
      <c r="AW481" s="48" t="s">
        <v>241</v>
      </c>
      <c r="AZ481"/>
      <c r="BA481"/>
      <c r="BB481"/>
      <c r="BC481"/>
      <c r="BD481"/>
    </row>
    <row r="482" spans="1:56" ht="15.75" customHeight="1" x14ac:dyDescent="0.2">
      <c r="A482" s="93" t="s">
        <v>1798</v>
      </c>
      <c r="B482" s="95" t="s">
        <v>2013</v>
      </c>
      <c r="C482" s="94" t="s">
        <v>2014</v>
      </c>
      <c r="D482" s="94" t="s">
        <v>297</v>
      </c>
      <c r="E482" s="94" t="s">
        <v>44</v>
      </c>
      <c r="F482" s="94" t="s">
        <v>384</v>
      </c>
      <c r="G482" s="96" t="s">
        <v>1420</v>
      </c>
      <c r="H482" s="96" t="s">
        <v>1421</v>
      </c>
      <c r="I482" s="96" t="s">
        <v>296</v>
      </c>
      <c r="J482" s="96" t="s">
        <v>167</v>
      </c>
      <c r="K482" s="96" t="s">
        <v>384</v>
      </c>
      <c r="L482" s="65">
        <f>HLOOKUP(L$20,$S$18:$AW482,ROW($S482)-ROW($S$18)+1,FALSE)</f>
        <v>2895</v>
      </c>
      <c r="M482" s="65">
        <f>HLOOKUP(M$20,$S$18:$AW482,ROW($S482)-ROW($S$18)+1,FALSE)</f>
        <v>2839</v>
      </c>
      <c r="N482" s="66">
        <f t="shared" si="12"/>
        <v>-1.9343696027633861E-2</v>
      </c>
      <c r="O482" s="31">
        <f>IF(ISERROR(SUMIF($B$21:$B$672,$B482,$M$21:$M$672)/SUMIF($B$21:$B$672,$B482,$L$21:$L$672)-1),"-",SUMIF($B$21:$B$672,$B482,$M$21:$M$672)/SUMIF($B$21:$B$672,$B482,$L$21:$L$672)-1)</f>
        <v>1.3182382133996029E-3</v>
      </c>
      <c r="P482" s="31">
        <f>IF(ISERROR(SUMIF($J$21:$J$672,$J482,$M$21:$M$672)/SUMIF($J$21:$J$672,$J482,$L$21:$L$672)-1),"-",SUMIF($J$21:$J$672,$J482,$M$21:$M$672)/SUMIF($J$21:$J$672,$J482,$L$21:$L$672)-1)</f>
        <v>-1.9343696027633861E-2</v>
      </c>
      <c r="Q482" s="31">
        <f>IF(ISERROR(SUMIF($K$21:$K$672,$K482,$M$21:$M$672)/SUMIF($K$21:$K$672,$K482,$L$21:$L$672)-1),"-",SUMIF($K$21:$K$672,$K482,$M$21:$M$672)/SUMIF($K$21:$K$672,$K482,$L$21:$L$672)-1)</f>
        <v>-2.2365450582957913E-2</v>
      </c>
      <c r="R482" s="31">
        <f>IF(ISERROR(SUMIF($I$21:$I$672,$I482,$M$21:$M$672)/SUMIF($I$21:$I$672,$I482,$L$21:$L$672)-1),"-",SUMIF($I$21:$I$672,$I482,$M$21:$M$672)/SUMIF($I$21:$I$672,$I482,$L$21:$L$672)-1)</f>
        <v>-1.9343696027633861E-2</v>
      </c>
      <c r="S482" s="46">
        <v>2327</v>
      </c>
      <c r="T482" s="46">
        <v>2387</v>
      </c>
      <c r="U482" s="46">
        <v>2457</v>
      </c>
      <c r="V482" s="46">
        <v>2658</v>
      </c>
      <c r="W482" s="46">
        <v>2806</v>
      </c>
      <c r="X482" s="46">
        <v>2895</v>
      </c>
      <c r="Y482" s="46">
        <v>2855</v>
      </c>
      <c r="Z482" s="46">
        <v>2812</v>
      </c>
      <c r="AA482" s="46">
        <v>2796</v>
      </c>
      <c r="AB482" s="46">
        <v>2802</v>
      </c>
      <c r="AC482" s="46">
        <v>2839</v>
      </c>
      <c r="AD482" s="46">
        <v>2848</v>
      </c>
      <c r="AE482" s="46">
        <v>2875</v>
      </c>
      <c r="AF482" s="46">
        <v>2912</v>
      </c>
      <c r="AG482" s="46">
        <v>2936</v>
      </c>
      <c r="AH482" s="46">
        <v>2954</v>
      </c>
      <c r="AI482" s="46">
        <v>2964</v>
      </c>
      <c r="AJ482" s="46">
        <v>2967</v>
      </c>
      <c r="AK482" s="46">
        <v>2991</v>
      </c>
      <c r="AL482" s="46">
        <v>2988</v>
      </c>
      <c r="AM482" s="46">
        <v>3012</v>
      </c>
      <c r="AN482" s="46">
        <v>3043</v>
      </c>
      <c r="AO482" s="46">
        <v>3076</v>
      </c>
      <c r="AP482" s="46">
        <v>3118</v>
      </c>
      <c r="AQ482" s="46">
        <v>3157</v>
      </c>
      <c r="AR482" s="47">
        <v>3205</v>
      </c>
      <c r="AS482" s="80" t="str">
        <f>IF(COUNTIF(B$20:B482,B482)=1,1,"-")</f>
        <v>-</v>
      </c>
      <c r="AT482" s="80">
        <f>IF(COUNTIF(J$20:J482,J482)=1,1,"-")</f>
        <v>1</v>
      </c>
      <c r="AU482" s="80" t="str">
        <f>IF(COUNTIF(K$20:K482,K482)=1,1,"-")</f>
        <v>-</v>
      </c>
      <c r="AV482" s="80">
        <f>IF(COUNTIF(I$20:I482,I482)=1,1,"-")</f>
        <v>1</v>
      </c>
      <c r="AW482" s="48" t="s">
        <v>241</v>
      </c>
      <c r="AZ482"/>
      <c r="BA482"/>
      <c r="BB482"/>
      <c r="BC482"/>
      <c r="BD482"/>
    </row>
    <row r="483" spans="1:56" ht="15.75" customHeight="1" x14ac:dyDescent="0.2">
      <c r="A483" s="93" t="s">
        <v>1798</v>
      </c>
      <c r="B483" s="95" t="s">
        <v>1974</v>
      </c>
      <c r="C483" s="94" t="s">
        <v>1975</v>
      </c>
      <c r="D483" s="94" t="s">
        <v>292</v>
      </c>
      <c r="E483" s="94" t="s">
        <v>116</v>
      </c>
      <c r="F483" s="94" t="s">
        <v>394</v>
      </c>
      <c r="G483" s="96" t="s">
        <v>1422</v>
      </c>
      <c r="H483" s="96" t="s">
        <v>1423</v>
      </c>
      <c r="I483" s="96" t="s">
        <v>292</v>
      </c>
      <c r="J483" s="96" t="s">
        <v>116</v>
      </c>
      <c r="K483" s="96" t="s">
        <v>394</v>
      </c>
      <c r="L483" s="65">
        <f>HLOOKUP(L$20,$S$18:$AW483,ROW($S483)-ROW($S$18)+1,FALSE)</f>
        <v>1767</v>
      </c>
      <c r="M483" s="65">
        <f>HLOOKUP(M$20,$S$18:$AW483,ROW($S483)-ROW($S$18)+1,FALSE)</f>
        <v>1657</v>
      </c>
      <c r="N483" s="66">
        <f t="shared" si="12"/>
        <v>-6.2252405206564831E-2</v>
      </c>
      <c r="O483" s="31">
        <f>IF(ISERROR(SUMIF($B$21:$B$672,$B483,$M$21:$M$672)/SUMIF($B$21:$B$672,$B483,$L$21:$L$672)-1),"-",SUMIF($B$21:$B$672,$B483,$M$21:$M$672)/SUMIF($B$21:$B$672,$B483,$L$21:$L$672)-1)</f>
        <v>-6.7632850241545861E-2</v>
      </c>
      <c r="P483" s="31">
        <f>IF(ISERROR(SUMIF($J$21:$J$672,$J483,$M$21:$M$672)/SUMIF($J$21:$J$672,$J483,$L$21:$L$672)-1),"-",SUMIF($J$21:$J$672,$J483,$M$21:$M$672)/SUMIF($J$21:$J$672,$J483,$L$21:$L$672)-1)</f>
        <v>-4.177026355047242E-2</v>
      </c>
      <c r="Q483" s="31">
        <f>IF(ISERROR(SUMIF($K$21:$K$672,$K483,$M$21:$M$672)/SUMIF($K$21:$K$672,$K483,$L$21:$L$672)-1),"-",SUMIF($K$21:$K$672,$K483,$M$21:$M$672)/SUMIF($K$21:$K$672,$K483,$L$21:$L$672)-1)</f>
        <v>-5.2308392085512856E-2</v>
      </c>
      <c r="R483" s="31">
        <f>IF(ISERROR(SUMIF($I$21:$I$672,$I483,$M$21:$M$672)/SUMIF($I$21:$I$672,$I483,$L$21:$L$672)-1),"-",SUMIF($I$21:$I$672,$I483,$M$21:$M$672)/SUMIF($I$21:$I$672,$I483,$L$21:$L$672)-1)</f>
        <v>-4.177026355047242E-2</v>
      </c>
      <c r="S483" s="46">
        <v>2020</v>
      </c>
      <c r="T483" s="46">
        <v>1979</v>
      </c>
      <c r="U483" s="46">
        <v>1880</v>
      </c>
      <c r="V483" s="46">
        <v>1809</v>
      </c>
      <c r="W483" s="46">
        <v>1751</v>
      </c>
      <c r="X483" s="46">
        <v>1767</v>
      </c>
      <c r="Y483" s="46">
        <v>1767</v>
      </c>
      <c r="Z483" s="46">
        <v>1765</v>
      </c>
      <c r="AA483" s="46">
        <v>1747</v>
      </c>
      <c r="AB483" s="46">
        <v>1697</v>
      </c>
      <c r="AC483" s="46">
        <v>1657</v>
      </c>
      <c r="AD483" s="46">
        <v>1625</v>
      </c>
      <c r="AE483" s="46">
        <v>1588</v>
      </c>
      <c r="AF483" s="46">
        <v>1572</v>
      </c>
      <c r="AG483" s="46">
        <v>1549</v>
      </c>
      <c r="AH483" s="46">
        <v>1529</v>
      </c>
      <c r="AI483" s="46">
        <v>1505</v>
      </c>
      <c r="AJ483" s="46">
        <v>1477</v>
      </c>
      <c r="AK483" s="46">
        <v>1460</v>
      </c>
      <c r="AL483" s="46">
        <v>1449</v>
      </c>
      <c r="AM483" s="46">
        <v>1454</v>
      </c>
      <c r="AN483" s="46">
        <v>1459</v>
      </c>
      <c r="AO483" s="46">
        <v>1474</v>
      </c>
      <c r="AP483" s="46">
        <v>1495</v>
      </c>
      <c r="AQ483" s="46">
        <v>1507</v>
      </c>
      <c r="AR483" s="47">
        <v>1513</v>
      </c>
      <c r="AS483" s="80" t="str">
        <f>IF(COUNTIF(B$20:B483,B483)=1,1,"-")</f>
        <v>-</v>
      </c>
      <c r="AT483" s="80" t="str">
        <f>IF(COUNTIF(J$20:J483,J483)=1,1,"-")</f>
        <v>-</v>
      </c>
      <c r="AU483" s="80" t="str">
        <f>IF(COUNTIF(K$20:K483,K483)=1,1,"-")</f>
        <v>-</v>
      </c>
      <c r="AV483" s="80" t="str">
        <f>IF(COUNTIF(I$20:I483,I483)=1,1,"-")</f>
        <v>-</v>
      </c>
      <c r="AW483" s="48" t="s">
        <v>241</v>
      </c>
      <c r="AZ483"/>
      <c r="BA483"/>
      <c r="BB483"/>
      <c r="BC483"/>
      <c r="BD483"/>
    </row>
    <row r="484" spans="1:56" ht="15.75" customHeight="1" x14ac:dyDescent="0.2">
      <c r="A484" s="93" t="s">
        <v>1798</v>
      </c>
      <c r="B484" s="95" t="s">
        <v>2270</v>
      </c>
      <c r="C484" s="94" t="s">
        <v>2271</v>
      </c>
      <c r="D484" s="94" t="s">
        <v>284</v>
      </c>
      <c r="E484" s="94" t="s">
        <v>79</v>
      </c>
      <c r="F484" s="94" t="s">
        <v>388</v>
      </c>
      <c r="G484" s="96" t="s">
        <v>1424</v>
      </c>
      <c r="H484" s="96" t="s">
        <v>1425</v>
      </c>
      <c r="I484" s="96" t="s">
        <v>284</v>
      </c>
      <c r="J484" s="96" t="s">
        <v>79</v>
      </c>
      <c r="K484" s="96" t="s">
        <v>388</v>
      </c>
      <c r="L484" s="65">
        <f>HLOOKUP(L$20,$S$18:$AW484,ROW($S484)-ROW($S$18)+1,FALSE)</f>
        <v>2751</v>
      </c>
      <c r="M484" s="65">
        <f>HLOOKUP(M$20,$S$18:$AW484,ROW($S484)-ROW($S$18)+1,FALSE)</f>
        <v>2781</v>
      </c>
      <c r="N484" s="66">
        <f t="shared" si="12"/>
        <v>1.0905125408942284E-2</v>
      </c>
      <c r="O484" s="31">
        <f>IF(ISERROR(SUMIF($B$21:$B$672,$B484,$M$21:$M$672)/SUMIF($B$21:$B$672,$B484,$L$21:$L$672)-1),"-",SUMIF($B$21:$B$672,$B484,$M$21:$M$672)/SUMIF($B$21:$B$672,$B484,$L$21:$L$672)-1)</f>
        <v>4.3405676126877513E-3</v>
      </c>
      <c r="P484" s="31">
        <f>IF(ISERROR(SUMIF($J$21:$J$672,$J484,$M$21:$M$672)/SUMIF($J$21:$J$672,$J484,$L$21:$L$672)-1),"-",SUMIF($J$21:$J$672,$J484,$M$21:$M$672)/SUMIF($J$21:$J$672,$J484,$L$21:$L$672)-1)</f>
        <v>-7.3184279961116538E-2</v>
      </c>
      <c r="Q484" s="31">
        <f>IF(ISERROR(SUMIF($K$21:$K$672,$K484,$M$21:$M$672)/SUMIF($K$21:$K$672,$K484,$L$21:$L$672)-1),"-",SUMIF($K$21:$K$672,$K484,$M$21:$M$672)/SUMIF($K$21:$K$672,$K484,$L$21:$L$672)-1)</f>
        <v>-5.3599033502643612E-2</v>
      </c>
      <c r="R484" s="31">
        <f>IF(ISERROR(SUMIF($I$21:$I$672,$I484,$M$21:$M$672)/SUMIF($I$21:$I$672,$I484,$L$21:$L$672)-1),"-",SUMIF($I$21:$I$672,$I484,$M$21:$M$672)/SUMIF($I$21:$I$672,$I484,$L$21:$L$672)-1)</f>
        <v>-7.3184279961116538E-2</v>
      </c>
      <c r="S484" s="46">
        <v>2363</v>
      </c>
      <c r="T484" s="46">
        <v>2199</v>
      </c>
      <c r="U484" s="46">
        <v>2263</v>
      </c>
      <c r="V484" s="46">
        <v>2370</v>
      </c>
      <c r="W484" s="46">
        <v>2539</v>
      </c>
      <c r="X484" s="46">
        <v>2751</v>
      </c>
      <c r="Y484" s="46">
        <v>2924</v>
      </c>
      <c r="Z484" s="46">
        <v>3014</v>
      </c>
      <c r="AA484" s="46">
        <v>2979</v>
      </c>
      <c r="AB484" s="46">
        <v>2881</v>
      </c>
      <c r="AC484" s="46">
        <v>2781</v>
      </c>
      <c r="AD484" s="46">
        <v>2711</v>
      </c>
      <c r="AE484" s="46">
        <v>2652</v>
      </c>
      <c r="AF484" s="46">
        <v>2604</v>
      </c>
      <c r="AG484" s="46">
        <v>2549</v>
      </c>
      <c r="AH484" s="46">
        <v>2495</v>
      </c>
      <c r="AI484" s="46">
        <v>2458</v>
      </c>
      <c r="AJ484" s="46">
        <v>2430</v>
      </c>
      <c r="AK484" s="46">
        <v>2408</v>
      </c>
      <c r="AL484" s="46">
        <v>2397</v>
      </c>
      <c r="AM484" s="46">
        <v>2401</v>
      </c>
      <c r="AN484" s="46">
        <v>2417</v>
      </c>
      <c r="AO484" s="46">
        <v>2424</v>
      </c>
      <c r="AP484" s="46">
        <v>2457</v>
      </c>
      <c r="AQ484" s="46">
        <v>2493</v>
      </c>
      <c r="AR484" s="47">
        <v>2513</v>
      </c>
      <c r="AS484" s="80">
        <f>IF(COUNTIF(B$20:B484,B484)=1,1,"-")</f>
        <v>1</v>
      </c>
      <c r="AT484" s="80" t="str">
        <f>IF(COUNTIF(J$20:J484,J484)=1,1,"-")</f>
        <v>-</v>
      </c>
      <c r="AU484" s="80" t="str">
        <f>IF(COUNTIF(K$20:K484,K484)=1,1,"-")</f>
        <v>-</v>
      </c>
      <c r="AV484" s="80" t="str">
        <f>IF(COUNTIF(I$20:I484,I484)=1,1,"-")</f>
        <v>-</v>
      </c>
      <c r="AW484" s="48" t="s">
        <v>241</v>
      </c>
      <c r="AZ484"/>
      <c r="BA484"/>
      <c r="BB484"/>
      <c r="BC484"/>
      <c r="BD484"/>
    </row>
    <row r="485" spans="1:56" ht="15.75" customHeight="1" x14ac:dyDescent="0.2">
      <c r="A485" s="93" t="s">
        <v>1798</v>
      </c>
      <c r="B485" s="95" t="s">
        <v>445</v>
      </c>
      <c r="C485" s="94" t="s">
        <v>265</v>
      </c>
      <c r="D485" s="94" t="s">
        <v>27</v>
      </c>
      <c r="E485" s="94" t="s">
        <v>27</v>
      </c>
      <c r="F485" s="94" t="s">
        <v>388</v>
      </c>
      <c r="G485" s="96" t="s">
        <v>1426</v>
      </c>
      <c r="H485" s="96" t="s">
        <v>1427</v>
      </c>
      <c r="I485" s="96" t="s">
        <v>27</v>
      </c>
      <c r="J485" s="96" t="s">
        <v>27</v>
      </c>
      <c r="K485" s="96" t="s">
        <v>388</v>
      </c>
      <c r="L485" s="65">
        <f>HLOOKUP(L$20,$S$18:$AW485,ROW($S485)-ROW($S$18)+1,FALSE)</f>
        <v>2542</v>
      </c>
      <c r="M485" s="65">
        <f>HLOOKUP(M$20,$S$18:$AW485,ROW($S485)-ROW($S$18)+1,FALSE)</f>
        <v>2760</v>
      </c>
      <c r="N485" s="66">
        <f t="shared" si="12"/>
        <v>8.5759244689221026E-2</v>
      </c>
      <c r="O485" s="31">
        <f>IF(ISERROR(SUMIF($B$21:$B$672,$B485,$M$21:$M$672)/SUMIF($B$21:$B$672,$B485,$L$21:$L$672)-1),"-",SUMIF($B$21:$B$672,$B485,$M$21:$M$672)/SUMIF($B$21:$B$672,$B485,$L$21:$L$672)-1)</f>
        <v>1.0533707865167941E-3</v>
      </c>
      <c r="P485" s="31">
        <f>IF(ISERROR(SUMIF($J$21:$J$672,$J485,$M$21:$M$672)/SUMIF($J$21:$J$672,$J485,$L$21:$L$672)-1),"-",SUMIF($J$21:$J$672,$J485,$M$21:$M$672)/SUMIF($J$21:$J$672,$J485,$L$21:$L$672)-1)</f>
        <v>-1.3455394445809787E-2</v>
      </c>
      <c r="Q485" s="31">
        <f>IF(ISERROR(SUMIF($K$21:$K$672,$K485,$M$21:$M$672)/SUMIF($K$21:$K$672,$K485,$L$21:$L$672)-1),"-",SUMIF($K$21:$K$672,$K485,$M$21:$M$672)/SUMIF($K$21:$K$672,$K485,$L$21:$L$672)-1)</f>
        <v>-5.3599033502643612E-2</v>
      </c>
      <c r="R485" s="31">
        <f>IF(ISERROR(SUMIF($I$21:$I$672,$I485,$M$21:$M$672)/SUMIF($I$21:$I$672,$I485,$L$21:$L$672)-1),"-",SUMIF($I$21:$I$672,$I485,$M$21:$M$672)/SUMIF($I$21:$I$672,$I485,$L$21:$L$672)-1)</f>
        <v>-1.3455394445809787E-2</v>
      </c>
      <c r="S485" s="46">
        <v>1658</v>
      </c>
      <c r="T485" s="46">
        <v>1884</v>
      </c>
      <c r="U485" s="46">
        <v>1957</v>
      </c>
      <c r="V485" s="46">
        <v>2009</v>
      </c>
      <c r="W485" s="46">
        <v>2273</v>
      </c>
      <c r="X485" s="46">
        <v>2542</v>
      </c>
      <c r="Y485" s="46">
        <v>2746</v>
      </c>
      <c r="Z485" s="46">
        <v>2891</v>
      </c>
      <c r="AA485" s="46">
        <v>2898</v>
      </c>
      <c r="AB485" s="46">
        <v>2830</v>
      </c>
      <c r="AC485" s="46">
        <v>2760</v>
      </c>
      <c r="AD485" s="46">
        <v>2709</v>
      </c>
      <c r="AE485" s="46">
        <v>2680</v>
      </c>
      <c r="AF485" s="46">
        <v>2669</v>
      </c>
      <c r="AG485" s="46">
        <v>2655</v>
      </c>
      <c r="AH485" s="46">
        <v>2649</v>
      </c>
      <c r="AI485" s="46">
        <v>2623</v>
      </c>
      <c r="AJ485" s="46">
        <v>2601</v>
      </c>
      <c r="AK485" s="46">
        <v>2579</v>
      </c>
      <c r="AL485" s="46">
        <v>2572</v>
      </c>
      <c r="AM485" s="46">
        <v>2579</v>
      </c>
      <c r="AN485" s="46">
        <v>2603</v>
      </c>
      <c r="AO485" s="46">
        <v>2638</v>
      </c>
      <c r="AP485" s="46">
        <v>2680</v>
      </c>
      <c r="AQ485" s="46">
        <v>2733</v>
      </c>
      <c r="AR485" s="47">
        <v>2761</v>
      </c>
      <c r="AS485" s="80" t="str">
        <f>IF(COUNTIF(B$20:B485,B485)=1,1,"-")</f>
        <v>-</v>
      </c>
      <c r="AT485" s="80" t="str">
        <f>IF(COUNTIF(J$20:J485,J485)=1,1,"-")</f>
        <v>-</v>
      </c>
      <c r="AU485" s="80" t="str">
        <f>IF(COUNTIF(K$20:K485,K485)=1,1,"-")</f>
        <v>-</v>
      </c>
      <c r="AV485" s="80" t="str">
        <f>IF(COUNTIF(I$20:I485,I485)=1,1,"-")</f>
        <v>-</v>
      </c>
      <c r="AW485" s="48" t="s">
        <v>241</v>
      </c>
      <c r="AZ485"/>
      <c r="BA485"/>
      <c r="BB485"/>
      <c r="BC485"/>
      <c r="BD485"/>
    </row>
    <row r="486" spans="1:56" ht="15.75" customHeight="1" x14ac:dyDescent="0.2">
      <c r="A486" s="93" t="s">
        <v>1798</v>
      </c>
      <c r="B486" s="95" t="s">
        <v>2184</v>
      </c>
      <c r="C486" s="94" t="s">
        <v>2185</v>
      </c>
      <c r="D486" s="94" t="s">
        <v>65</v>
      </c>
      <c r="E486" s="94" t="s">
        <v>65</v>
      </c>
      <c r="F486" s="94" t="s">
        <v>384</v>
      </c>
      <c r="G486" s="96" t="s">
        <v>1428</v>
      </c>
      <c r="H486" s="96" t="s">
        <v>1429</v>
      </c>
      <c r="I486" s="96" t="s">
        <v>46</v>
      </c>
      <c r="J486" s="96" t="s">
        <v>46</v>
      </c>
      <c r="K486" s="96" t="s">
        <v>384</v>
      </c>
      <c r="L486" s="65">
        <f>HLOOKUP(L$20,$S$18:$AW486,ROW($S486)-ROW($S$18)+1,FALSE)</f>
        <v>639</v>
      </c>
      <c r="M486" s="65">
        <f>HLOOKUP(M$20,$S$18:$AW486,ROW($S486)-ROW($S$18)+1,FALSE)</f>
        <v>589</v>
      </c>
      <c r="N486" s="66">
        <f t="shared" si="12"/>
        <v>-7.8247261345852914E-2</v>
      </c>
      <c r="O486" s="31">
        <f>IF(ISERROR(SUMIF($B$21:$B$672,$B486,$M$21:$M$672)/SUMIF($B$21:$B$672,$B486,$L$21:$L$672)-1),"-",SUMIF($B$21:$B$672,$B486,$M$21:$M$672)/SUMIF($B$21:$B$672,$B486,$L$21:$L$672)-1)</f>
        <v>9.5837897042716502E-3</v>
      </c>
      <c r="P486" s="31">
        <f>IF(ISERROR(SUMIF($J$21:$J$672,$J486,$M$21:$M$672)/SUMIF($J$21:$J$672,$J486,$L$21:$L$672)-1),"-",SUMIF($J$21:$J$672,$J486,$M$21:$M$672)/SUMIF($J$21:$J$672,$J486,$L$21:$L$672)-1)</f>
        <v>3.3164699269252473E-2</v>
      </c>
      <c r="Q486" s="31">
        <f>IF(ISERROR(SUMIF($K$21:$K$672,$K486,$M$21:$M$672)/SUMIF($K$21:$K$672,$K486,$L$21:$L$672)-1),"-",SUMIF($K$21:$K$672,$K486,$M$21:$M$672)/SUMIF($K$21:$K$672,$K486,$L$21:$L$672)-1)</f>
        <v>-2.2365450582957913E-2</v>
      </c>
      <c r="R486" s="31">
        <f>IF(ISERROR(SUMIF($I$21:$I$672,$I486,$M$21:$M$672)/SUMIF($I$21:$I$672,$I486,$L$21:$L$672)-1),"-",SUMIF($I$21:$I$672,$I486,$M$21:$M$672)/SUMIF($I$21:$I$672,$I486,$L$21:$L$672)-1)</f>
        <v>3.3164699269252473E-2</v>
      </c>
      <c r="S486" s="46">
        <v>565</v>
      </c>
      <c r="T486" s="46">
        <v>567</v>
      </c>
      <c r="U486" s="46">
        <v>639</v>
      </c>
      <c r="V486" s="46">
        <v>685</v>
      </c>
      <c r="W486" s="46">
        <v>658</v>
      </c>
      <c r="X486" s="46">
        <v>639</v>
      </c>
      <c r="Y486" s="46">
        <v>622</v>
      </c>
      <c r="Z486" s="46">
        <v>605</v>
      </c>
      <c r="AA486" s="46">
        <v>605</v>
      </c>
      <c r="AB486" s="46">
        <v>581</v>
      </c>
      <c r="AC486" s="46">
        <v>589</v>
      </c>
      <c r="AD486" s="46">
        <v>596</v>
      </c>
      <c r="AE486" s="46">
        <v>601</v>
      </c>
      <c r="AF486" s="46">
        <v>606</v>
      </c>
      <c r="AG486" s="46">
        <v>603</v>
      </c>
      <c r="AH486" s="46">
        <v>601</v>
      </c>
      <c r="AI486" s="46">
        <v>598</v>
      </c>
      <c r="AJ486" s="46">
        <v>595</v>
      </c>
      <c r="AK486" s="46">
        <v>589</v>
      </c>
      <c r="AL486" s="46">
        <v>588</v>
      </c>
      <c r="AM486" s="46">
        <v>592</v>
      </c>
      <c r="AN486" s="46">
        <v>598</v>
      </c>
      <c r="AO486" s="46">
        <v>603</v>
      </c>
      <c r="AP486" s="46">
        <v>610</v>
      </c>
      <c r="AQ486" s="46">
        <v>619</v>
      </c>
      <c r="AR486" s="47">
        <v>625</v>
      </c>
      <c r="AS486" s="80" t="str">
        <f>IF(COUNTIF(B$20:B486,B486)=1,1,"-")</f>
        <v>-</v>
      </c>
      <c r="AT486" s="80" t="str">
        <f>IF(COUNTIF(J$20:J486,J486)=1,1,"-")</f>
        <v>-</v>
      </c>
      <c r="AU486" s="80" t="str">
        <f>IF(COUNTIF(K$20:K486,K486)=1,1,"-")</f>
        <v>-</v>
      </c>
      <c r="AV486" s="80" t="str">
        <f>IF(COUNTIF(I$20:I486,I486)=1,1,"-")</f>
        <v>-</v>
      </c>
      <c r="AW486" s="48" t="s">
        <v>241</v>
      </c>
      <c r="AZ486"/>
      <c r="BA486"/>
      <c r="BB486"/>
      <c r="BC486"/>
      <c r="BD486"/>
    </row>
    <row r="487" spans="1:56" ht="15.75" customHeight="1" x14ac:dyDescent="0.2">
      <c r="A487" s="93" t="s">
        <v>1798</v>
      </c>
      <c r="B487" s="95" t="s">
        <v>2272</v>
      </c>
      <c r="C487" s="94" t="s">
        <v>2273</v>
      </c>
      <c r="D487" s="94" t="s">
        <v>38</v>
      </c>
      <c r="E487" s="94" t="s">
        <v>38</v>
      </c>
      <c r="F487" s="94" t="s">
        <v>391</v>
      </c>
      <c r="G487" s="96" t="s">
        <v>1430</v>
      </c>
      <c r="H487" s="96" t="s">
        <v>1431</v>
      </c>
      <c r="I487" s="96" t="s">
        <v>38</v>
      </c>
      <c r="J487" s="96" t="s">
        <v>38</v>
      </c>
      <c r="K487" s="96" t="s">
        <v>391</v>
      </c>
      <c r="L487" s="65">
        <f>HLOOKUP(L$20,$S$18:$AW487,ROW($S487)-ROW($S$18)+1,FALSE)</f>
        <v>1012</v>
      </c>
      <c r="M487" s="65">
        <f>HLOOKUP(M$20,$S$18:$AW487,ROW($S487)-ROW($S$18)+1,FALSE)</f>
        <v>932</v>
      </c>
      <c r="N487" s="66">
        <f t="shared" si="12"/>
        <v>-7.9051383399209474E-2</v>
      </c>
      <c r="O487" s="31">
        <f>IF(ISERROR(SUMIF($B$21:$B$672,$B487,$M$21:$M$672)/SUMIF($B$21:$B$672,$B487,$L$21:$L$672)-1),"-",SUMIF($B$21:$B$672,$B487,$M$21:$M$672)/SUMIF($B$21:$B$672,$B487,$L$21:$L$672)-1)</f>
        <v>-7.9051383399209474E-2</v>
      </c>
      <c r="P487" s="31">
        <f>IF(ISERROR(SUMIF($J$21:$J$672,$J487,$M$21:$M$672)/SUMIF($J$21:$J$672,$J487,$L$21:$L$672)-1),"-",SUMIF($J$21:$J$672,$J487,$M$21:$M$672)/SUMIF($J$21:$J$672,$J487,$L$21:$L$672)-1)</f>
        <v>2.1293585307426977E-3</v>
      </c>
      <c r="Q487" s="31">
        <f>IF(ISERROR(SUMIF($K$21:$K$672,$K487,$M$21:$M$672)/SUMIF($K$21:$K$672,$K487,$L$21:$L$672)-1),"-",SUMIF($K$21:$K$672,$K487,$M$21:$M$672)/SUMIF($K$21:$K$672,$K487,$L$21:$L$672)-1)</f>
        <v>-3.0916047319583084E-2</v>
      </c>
      <c r="R487" s="31">
        <f>IF(ISERROR(SUMIF($I$21:$I$672,$I487,$M$21:$M$672)/SUMIF($I$21:$I$672,$I487,$L$21:$L$672)-1),"-",SUMIF($I$21:$I$672,$I487,$M$21:$M$672)/SUMIF($I$21:$I$672,$I487,$L$21:$L$672)-1)</f>
        <v>2.1293585307426977E-3</v>
      </c>
      <c r="S487" s="46">
        <v>910</v>
      </c>
      <c r="T487" s="46">
        <v>890</v>
      </c>
      <c r="U487" s="46">
        <v>950</v>
      </c>
      <c r="V487" s="46">
        <v>977</v>
      </c>
      <c r="W487" s="46">
        <v>1014</v>
      </c>
      <c r="X487" s="46">
        <v>1012</v>
      </c>
      <c r="Y487" s="46">
        <v>1007</v>
      </c>
      <c r="Z487" s="46">
        <v>998</v>
      </c>
      <c r="AA487" s="46">
        <v>957</v>
      </c>
      <c r="AB487" s="46">
        <v>955</v>
      </c>
      <c r="AC487" s="46">
        <v>932</v>
      </c>
      <c r="AD487" s="46">
        <v>925</v>
      </c>
      <c r="AE487" s="46">
        <v>921</v>
      </c>
      <c r="AF487" s="46">
        <v>915</v>
      </c>
      <c r="AG487" s="46">
        <v>888</v>
      </c>
      <c r="AH487" s="46">
        <v>856</v>
      </c>
      <c r="AI487" s="46">
        <v>839</v>
      </c>
      <c r="AJ487" s="46">
        <v>824</v>
      </c>
      <c r="AK487" s="46">
        <v>805</v>
      </c>
      <c r="AL487" s="46">
        <v>792</v>
      </c>
      <c r="AM487" s="46">
        <v>792</v>
      </c>
      <c r="AN487" s="46">
        <v>800</v>
      </c>
      <c r="AO487" s="46">
        <v>801</v>
      </c>
      <c r="AP487" s="46">
        <v>808</v>
      </c>
      <c r="AQ487" s="46">
        <v>812</v>
      </c>
      <c r="AR487" s="47">
        <v>819</v>
      </c>
      <c r="AS487" s="80">
        <f>IF(COUNTIF(B$20:B487,B487)=1,1,"-")</f>
        <v>1</v>
      </c>
      <c r="AT487" s="80" t="str">
        <f>IF(COUNTIF(J$20:J487,J487)=1,1,"-")</f>
        <v>-</v>
      </c>
      <c r="AU487" s="80" t="str">
        <f>IF(COUNTIF(K$20:K487,K487)=1,1,"-")</f>
        <v>-</v>
      </c>
      <c r="AV487" s="80" t="str">
        <f>IF(COUNTIF(I$20:I487,I487)=1,1,"-")</f>
        <v>-</v>
      </c>
      <c r="AW487" s="48" t="s">
        <v>241</v>
      </c>
      <c r="AZ487"/>
      <c r="BA487"/>
      <c r="BB487"/>
      <c r="BC487"/>
      <c r="BD487"/>
    </row>
    <row r="488" spans="1:56" ht="15.75" customHeight="1" x14ac:dyDescent="0.2">
      <c r="A488" s="93" t="s">
        <v>1798</v>
      </c>
      <c r="B488" s="95" t="s">
        <v>2266</v>
      </c>
      <c r="C488" s="94" t="s">
        <v>2267</v>
      </c>
      <c r="D488" s="94" t="s">
        <v>82</v>
      </c>
      <c r="E488" s="94" t="s">
        <v>82</v>
      </c>
      <c r="F488" s="94" t="s">
        <v>384</v>
      </c>
      <c r="G488" s="96" t="s">
        <v>1432</v>
      </c>
      <c r="H488" s="96" t="s">
        <v>1433</v>
      </c>
      <c r="I488" s="96" t="s">
        <v>82</v>
      </c>
      <c r="J488" s="96" t="s">
        <v>82</v>
      </c>
      <c r="K488" s="96" t="s">
        <v>384</v>
      </c>
      <c r="L488" s="65">
        <f>HLOOKUP(L$20,$S$18:$AW488,ROW($S488)-ROW($S$18)+1,FALSE)</f>
        <v>2162</v>
      </c>
      <c r="M488" s="65">
        <f>HLOOKUP(M$20,$S$18:$AW488,ROW($S488)-ROW($S$18)+1,FALSE)</f>
        <v>1961</v>
      </c>
      <c r="N488" s="66">
        <f t="shared" si="12"/>
        <v>-9.2969472710453305E-2</v>
      </c>
      <c r="O488" s="31">
        <f>IF(ISERROR(SUMIF($B$21:$B$672,$B488,$M$21:$M$672)/SUMIF($B$21:$B$672,$B488,$L$21:$L$672)-1),"-",SUMIF($B$21:$B$672,$B488,$M$21:$M$672)/SUMIF($B$21:$B$672,$B488,$L$21:$L$672)-1)</f>
        <v>-9.2302452316076256E-2</v>
      </c>
      <c r="P488" s="31">
        <f>IF(ISERROR(SUMIF($J$21:$J$672,$J488,$M$21:$M$672)/SUMIF($J$21:$J$672,$J488,$L$21:$L$672)-1),"-",SUMIF($J$21:$J$672,$J488,$M$21:$M$672)/SUMIF($J$21:$J$672,$J488,$L$21:$L$672)-1)</f>
        <v>-3.3843674456083828E-2</v>
      </c>
      <c r="Q488" s="31">
        <f>IF(ISERROR(SUMIF($K$21:$K$672,$K488,$M$21:$M$672)/SUMIF($K$21:$K$672,$K488,$L$21:$L$672)-1),"-",SUMIF($K$21:$K$672,$K488,$M$21:$M$672)/SUMIF($K$21:$K$672,$K488,$L$21:$L$672)-1)</f>
        <v>-2.2365450582957913E-2</v>
      </c>
      <c r="R488" s="31">
        <f>IF(ISERROR(SUMIF($I$21:$I$672,$I488,$M$21:$M$672)/SUMIF($I$21:$I$672,$I488,$L$21:$L$672)-1),"-",SUMIF($I$21:$I$672,$I488,$M$21:$M$672)/SUMIF($I$21:$I$672,$I488,$L$21:$L$672)-1)</f>
        <v>-3.3843674456083828E-2</v>
      </c>
      <c r="S488" s="46">
        <v>2205</v>
      </c>
      <c r="T488" s="46">
        <v>2215</v>
      </c>
      <c r="U488" s="46">
        <v>2224</v>
      </c>
      <c r="V488" s="46">
        <v>2172</v>
      </c>
      <c r="W488" s="46">
        <v>2215</v>
      </c>
      <c r="X488" s="46">
        <v>2162</v>
      </c>
      <c r="Y488" s="46">
        <v>2088</v>
      </c>
      <c r="Z488" s="46">
        <v>2036</v>
      </c>
      <c r="AA488" s="46">
        <v>1980</v>
      </c>
      <c r="AB488" s="46">
        <v>1963</v>
      </c>
      <c r="AC488" s="46">
        <v>1961</v>
      </c>
      <c r="AD488" s="46">
        <v>1979</v>
      </c>
      <c r="AE488" s="46">
        <v>1983</v>
      </c>
      <c r="AF488" s="46">
        <v>1977</v>
      </c>
      <c r="AG488" s="46">
        <v>1968</v>
      </c>
      <c r="AH488" s="46">
        <v>1948</v>
      </c>
      <c r="AI488" s="46">
        <v>1922</v>
      </c>
      <c r="AJ488" s="46">
        <v>1897</v>
      </c>
      <c r="AK488" s="46">
        <v>1873</v>
      </c>
      <c r="AL488" s="46">
        <v>1850</v>
      </c>
      <c r="AM488" s="46">
        <v>1850</v>
      </c>
      <c r="AN488" s="46">
        <v>1865</v>
      </c>
      <c r="AO488" s="46">
        <v>1899</v>
      </c>
      <c r="AP488" s="46">
        <v>1930</v>
      </c>
      <c r="AQ488" s="46">
        <v>1957</v>
      </c>
      <c r="AR488" s="47">
        <v>1995</v>
      </c>
      <c r="AS488" s="80" t="str">
        <f>IF(COUNTIF(B$20:B488,B488)=1,1,"-")</f>
        <v>-</v>
      </c>
      <c r="AT488" s="80" t="str">
        <f>IF(COUNTIF(J$20:J488,J488)=1,1,"-")</f>
        <v>-</v>
      </c>
      <c r="AU488" s="80" t="str">
        <f>IF(COUNTIF(K$20:K488,K488)=1,1,"-")</f>
        <v>-</v>
      </c>
      <c r="AV488" s="80" t="str">
        <f>IF(COUNTIF(I$20:I488,I488)=1,1,"-")</f>
        <v>-</v>
      </c>
      <c r="AW488" s="48" t="s">
        <v>241</v>
      </c>
      <c r="AZ488"/>
      <c r="BA488"/>
      <c r="BB488"/>
      <c r="BC488"/>
      <c r="BD488"/>
    </row>
    <row r="489" spans="1:56" ht="15.75" customHeight="1" x14ac:dyDescent="0.2">
      <c r="A489" s="93" t="s">
        <v>1798</v>
      </c>
      <c r="B489" s="95" t="s">
        <v>1944</v>
      </c>
      <c r="C489" s="94" t="s">
        <v>1945</v>
      </c>
      <c r="D489" s="94" t="s">
        <v>22</v>
      </c>
      <c r="E489" s="94" t="s">
        <v>22</v>
      </c>
      <c r="F489" s="94" t="s">
        <v>391</v>
      </c>
      <c r="G489" s="96" t="s">
        <v>1434</v>
      </c>
      <c r="H489" s="96" t="s">
        <v>1435</v>
      </c>
      <c r="I489" s="96" t="s">
        <v>1436</v>
      </c>
      <c r="J489" s="96" t="s">
        <v>21</v>
      </c>
      <c r="K489" s="96" t="s">
        <v>391</v>
      </c>
      <c r="L489" s="65">
        <f>HLOOKUP(L$20,$S$18:$AW489,ROW($S489)-ROW($S$18)+1,FALSE)</f>
        <v>661</v>
      </c>
      <c r="M489" s="65">
        <f>HLOOKUP(M$20,$S$18:$AW489,ROW($S489)-ROW($S$18)+1,FALSE)</f>
        <v>615</v>
      </c>
      <c r="N489" s="66">
        <f t="shared" si="12"/>
        <v>-6.9591527987897139E-2</v>
      </c>
      <c r="O489" s="31">
        <f>IF(ISERROR(SUMIF($B$21:$B$672,$B489,$M$21:$M$672)/SUMIF($B$21:$B$672,$B489,$L$21:$L$672)-1),"-",SUMIF($B$21:$B$672,$B489,$M$21:$M$672)/SUMIF($B$21:$B$672,$B489,$L$21:$L$672)-1)</f>
        <v>-2.3819835426591718E-3</v>
      </c>
      <c r="P489" s="31">
        <f>IF(ISERROR(SUMIF($J$21:$J$672,$J489,$M$21:$M$672)/SUMIF($J$21:$J$672,$J489,$L$21:$L$672)-1),"-",SUMIF($J$21:$J$672,$J489,$M$21:$M$672)/SUMIF($J$21:$J$672,$J489,$L$21:$L$672)-1)</f>
        <v>-8.6459114778694723E-2</v>
      </c>
      <c r="Q489" s="31">
        <f>IF(ISERROR(SUMIF($K$21:$K$672,$K489,$M$21:$M$672)/SUMIF($K$21:$K$672,$K489,$L$21:$L$672)-1),"-",SUMIF($K$21:$K$672,$K489,$M$21:$M$672)/SUMIF($K$21:$K$672,$K489,$L$21:$L$672)-1)</f>
        <v>-3.0916047319583084E-2</v>
      </c>
      <c r="R489" s="31">
        <f>IF(ISERROR(SUMIF($I$21:$I$672,$I489,$M$21:$M$672)/SUMIF($I$21:$I$672,$I489,$L$21:$L$672)-1),"-",SUMIF($I$21:$I$672,$I489,$M$21:$M$672)/SUMIF($I$21:$I$672,$I489,$L$21:$L$672)-1)</f>
        <v>-6.9591527987897139E-2</v>
      </c>
      <c r="S489" s="46">
        <v>667</v>
      </c>
      <c r="T489" s="46">
        <v>636</v>
      </c>
      <c r="U489" s="46">
        <v>652</v>
      </c>
      <c r="V489" s="46">
        <v>656</v>
      </c>
      <c r="W489" s="46">
        <v>664</v>
      </c>
      <c r="X489" s="46">
        <v>661</v>
      </c>
      <c r="Y489" s="46">
        <v>661</v>
      </c>
      <c r="Z489" s="46">
        <v>664</v>
      </c>
      <c r="AA489" s="46">
        <v>639</v>
      </c>
      <c r="AB489" s="46">
        <v>633</v>
      </c>
      <c r="AC489" s="46">
        <v>615</v>
      </c>
      <c r="AD489" s="46">
        <v>611</v>
      </c>
      <c r="AE489" s="46">
        <v>612</v>
      </c>
      <c r="AF489" s="46">
        <v>606</v>
      </c>
      <c r="AG489" s="46">
        <v>601</v>
      </c>
      <c r="AH489" s="46">
        <v>598</v>
      </c>
      <c r="AI489" s="46">
        <v>593</v>
      </c>
      <c r="AJ489" s="46">
        <v>588</v>
      </c>
      <c r="AK489" s="46">
        <v>587</v>
      </c>
      <c r="AL489" s="46">
        <v>584</v>
      </c>
      <c r="AM489" s="46">
        <v>588</v>
      </c>
      <c r="AN489" s="46">
        <v>596</v>
      </c>
      <c r="AO489" s="46">
        <v>602</v>
      </c>
      <c r="AP489" s="46">
        <v>614</v>
      </c>
      <c r="AQ489" s="46">
        <v>628</v>
      </c>
      <c r="AR489" s="47">
        <v>639</v>
      </c>
      <c r="AS489" s="80" t="str">
        <f>IF(COUNTIF(B$20:B489,B489)=1,1,"-")</f>
        <v>-</v>
      </c>
      <c r="AT489" s="80" t="str">
        <f>IF(COUNTIF(J$20:J489,J489)=1,1,"-")</f>
        <v>-</v>
      </c>
      <c r="AU489" s="80" t="str">
        <f>IF(COUNTIF(K$20:K489,K489)=1,1,"-")</f>
        <v>-</v>
      </c>
      <c r="AV489" s="80">
        <f>IF(COUNTIF(I$20:I489,I489)=1,1,"-")</f>
        <v>1</v>
      </c>
      <c r="AW489" s="48" t="s">
        <v>241</v>
      </c>
      <c r="AZ489"/>
      <c r="BA489"/>
      <c r="BB489"/>
      <c r="BC489"/>
      <c r="BD489"/>
    </row>
    <row r="490" spans="1:56" ht="15.75" customHeight="1" x14ac:dyDescent="0.2">
      <c r="A490" s="93" t="s">
        <v>1798</v>
      </c>
      <c r="B490" s="95" t="s">
        <v>1819</v>
      </c>
      <c r="C490" s="94" t="s">
        <v>1820</v>
      </c>
      <c r="D490" s="94" t="s">
        <v>205</v>
      </c>
      <c r="E490" s="94" t="s">
        <v>205</v>
      </c>
      <c r="F490" s="94" t="s">
        <v>386</v>
      </c>
      <c r="G490" s="96" t="s">
        <v>1437</v>
      </c>
      <c r="H490" s="96" t="s">
        <v>1438</v>
      </c>
      <c r="I490" s="96" t="s">
        <v>48</v>
      </c>
      <c r="J490" s="96" t="s">
        <v>48</v>
      </c>
      <c r="K490" s="96" t="s">
        <v>386</v>
      </c>
      <c r="L490" s="65">
        <f>HLOOKUP(L$20,$S$18:$AW490,ROW($S490)-ROW($S$18)+1,FALSE)</f>
        <v>1050</v>
      </c>
      <c r="M490" s="65">
        <f>HLOOKUP(M$20,$S$18:$AW490,ROW($S490)-ROW($S$18)+1,FALSE)</f>
        <v>893</v>
      </c>
      <c r="N490" s="66">
        <f t="shared" si="12"/>
        <v>-0.1495238095238095</v>
      </c>
      <c r="O490" s="31">
        <f>IF(ISERROR(SUMIF($B$21:$B$672,$B490,$M$21:$M$672)/SUMIF($B$21:$B$672,$B490,$L$21:$L$672)-1),"-",SUMIF($B$21:$B$672,$B490,$M$21:$M$672)/SUMIF($B$21:$B$672,$B490,$L$21:$L$672)-1)</f>
        <v>-0.11852217443418178</v>
      </c>
      <c r="P490" s="31">
        <f>IF(ISERROR(SUMIF($J$21:$J$672,$J490,$M$21:$M$672)/SUMIF($J$21:$J$672,$J490,$L$21:$L$672)-1),"-",SUMIF($J$21:$J$672,$J490,$M$21:$M$672)/SUMIF($J$21:$J$672,$J490,$L$21:$L$672)-1)</f>
        <v>-5.1658905704307312E-2</v>
      </c>
      <c r="Q490" s="31">
        <f>IF(ISERROR(SUMIF($K$21:$K$672,$K490,$M$21:$M$672)/SUMIF($K$21:$K$672,$K490,$L$21:$L$672)-1),"-",SUMIF($K$21:$K$672,$K490,$M$21:$M$672)/SUMIF($K$21:$K$672,$K490,$L$21:$L$672)-1)</f>
        <v>-6.9526650567419579E-2</v>
      </c>
      <c r="R490" s="31">
        <f>IF(ISERROR(SUMIF($I$21:$I$672,$I490,$M$21:$M$672)/SUMIF($I$21:$I$672,$I490,$L$21:$L$672)-1),"-",SUMIF($I$21:$I$672,$I490,$M$21:$M$672)/SUMIF($I$21:$I$672,$I490,$L$21:$L$672)-1)</f>
        <v>-4.4239087691702705E-2</v>
      </c>
      <c r="S490" s="46">
        <v>1171</v>
      </c>
      <c r="T490" s="46">
        <v>1161</v>
      </c>
      <c r="U490" s="46">
        <v>1163</v>
      </c>
      <c r="V490" s="46">
        <v>1171</v>
      </c>
      <c r="W490" s="46">
        <v>1156</v>
      </c>
      <c r="X490" s="46">
        <v>1050</v>
      </c>
      <c r="Y490" s="46">
        <v>1000</v>
      </c>
      <c r="Z490" s="46">
        <v>940</v>
      </c>
      <c r="AA490" s="46">
        <v>908</v>
      </c>
      <c r="AB490" s="46">
        <v>899</v>
      </c>
      <c r="AC490" s="46">
        <v>893</v>
      </c>
      <c r="AD490" s="46">
        <v>897</v>
      </c>
      <c r="AE490" s="46">
        <v>882</v>
      </c>
      <c r="AF490" s="46">
        <v>860</v>
      </c>
      <c r="AG490" s="46">
        <v>841</v>
      </c>
      <c r="AH490" s="46">
        <v>818</v>
      </c>
      <c r="AI490" s="46">
        <v>798</v>
      </c>
      <c r="AJ490" s="46">
        <v>774</v>
      </c>
      <c r="AK490" s="46">
        <v>764</v>
      </c>
      <c r="AL490" s="46">
        <v>756</v>
      </c>
      <c r="AM490" s="46">
        <v>751</v>
      </c>
      <c r="AN490" s="46">
        <v>748</v>
      </c>
      <c r="AO490" s="46">
        <v>755</v>
      </c>
      <c r="AP490" s="46">
        <v>762</v>
      </c>
      <c r="AQ490" s="46">
        <v>774</v>
      </c>
      <c r="AR490" s="47">
        <v>779</v>
      </c>
      <c r="AS490" s="80" t="str">
        <f>IF(COUNTIF(B$20:B490,B490)=1,1,"-")</f>
        <v>-</v>
      </c>
      <c r="AT490" s="80" t="str">
        <f>IF(COUNTIF(J$20:J490,J490)=1,1,"-")</f>
        <v>-</v>
      </c>
      <c r="AU490" s="80" t="str">
        <f>IF(COUNTIF(K$20:K490,K490)=1,1,"-")</f>
        <v>-</v>
      </c>
      <c r="AV490" s="80" t="str">
        <f>IF(COUNTIF(I$20:I490,I490)=1,1,"-")</f>
        <v>-</v>
      </c>
      <c r="AW490" s="48" t="s">
        <v>241</v>
      </c>
      <c r="AZ490"/>
      <c r="BA490"/>
      <c r="BB490"/>
      <c r="BC490"/>
      <c r="BD490"/>
    </row>
    <row r="491" spans="1:56" ht="15.75" customHeight="1" x14ac:dyDescent="0.2">
      <c r="A491" s="93" t="s">
        <v>1798</v>
      </c>
      <c r="B491" s="95" t="s">
        <v>2274</v>
      </c>
      <c r="C491" s="94" t="s">
        <v>2275</v>
      </c>
      <c r="D491" s="94" t="s">
        <v>26</v>
      </c>
      <c r="E491" s="94" t="s">
        <v>26</v>
      </c>
      <c r="F491" s="94" t="s">
        <v>390</v>
      </c>
      <c r="G491" s="96" t="s">
        <v>1439</v>
      </c>
      <c r="H491" s="96" t="s">
        <v>1440</v>
      </c>
      <c r="I491" s="96" t="s">
        <v>26</v>
      </c>
      <c r="J491" s="96" t="s">
        <v>26</v>
      </c>
      <c r="K491" s="96" t="s">
        <v>390</v>
      </c>
      <c r="L491" s="65">
        <f>HLOOKUP(L$20,$S$18:$AW491,ROW($S491)-ROW($S$18)+1,FALSE)</f>
        <v>4149</v>
      </c>
      <c r="M491" s="65">
        <f>HLOOKUP(M$20,$S$18:$AW491,ROW($S491)-ROW($S$18)+1,FALSE)</f>
        <v>4052</v>
      </c>
      <c r="N491" s="66">
        <f t="shared" si="12"/>
        <v>-2.3379127500602559E-2</v>
      </c>
      <c r="O491" s="31">
        <f>IF(ISERROR(SUMIF($B$21:$B$672,$B491,$M$21:$M$672)/SUMIF($B$21:$B$672,$B491,$L$21:$L$672)-1),"-",SUMIF($B$21:$B$672,$B491,$M$21:$M$672)/SUMIF($B$21:$B$672,$B491,$L$21:$L$672)-1)</f>
        <v>-2.3379127500602559E-2</v>
      </c>
      <c r="P491" s="31">
        <f>IF(ISERROR(SUMIF($J$21:$J$672,$J491,$M$21:$M$672)/SUMIF($J$21:$J$672,$J491,$L$21:$L$672)-1),"-",SUMIF($J$21:$J$672,$J491,$M$21:$M$672)/SUMIF($J$21:$J$672,$J491,$L$21:$L$672)-1)</f>
        <v>-4.3816942551119786E-2</v>
      </c>
      <c r="Q491" s="31">
        <f>IF(ISERROR(SUMIF($K$21:$K$672,$K491,$M$21:$M$672)/SUMIF($K$21:$K$672,$K491,$L$21:$L$672)-1),"-",SUMIF($K$21:$K$672,$K491,$M$21:$M$672)/SUMIF($K$21:$K$672,$K491,$L$21:$L$672)-1)</f>
        <v>-6.9640082528846903E-2</v>
      </c>
      <c r="R491" s="31">
        <f>IF(ISERROR(SUMIF($I$21:$I$672,$I491,$M$21:$M$672)/SUMIF($I$21:$I$672,$I491,$L$21:$L$672)-1),"-",SUMIF($I$21:$I$672,$I491,$M$21:$M$672)/SUMIF($I$21:$I$672,$I491,$L$21:$L$672)-1)</f>
        <v>-4.3816942551119786E-2</v>
      </c>
      <c r="S491" s="46">
        <v>4199</v>
      </c>
      <c r="T491" s="46">
        <v>4162</v>
      </c>
      <c r="U491" s="46">
        <v>4099</v>
      </c>
      <c r="V491" s="46">
        <v>4083</v>
      </c>
      <c r="W491" s="46">
        <v>4110</v>
      </c>
      <c r="X491" s="46">
        <v>4149</v>
      </c>
      <c r="Y491" s="46">
        <v>4204</v>
      </c>
      <c r="Z491" s="46">
        <v>4202</v>
      </c>
      <c r="AA491" s="46">
        <v>4204</v>
      </c>
      <c r="AB491" s="46">
        <v>4155</v>
      </c>
      <c r="AC491" s="46">
        <v>4052</v>
      </c>
      <c r="AD491" s="46">
        <v>4002</v>
      </c>
      <c r="AE491" s="46">
        <v>3958</v>
      </c>
      <c r="AF491" s="46">
        <v>3911</v>
      </c>
      <c r="AG491" s="46">
        <v>3865</v>
      </c>
      <c r="AH491" s="46">
        <v>3785</v>
      </c>
      <c r="AI491" s="46">
        <v>3718</v>
      </c>
      <c r="AJ491" s="46">
        <v>3651</v>
      </c>
      <c r="AK491" s="46">
        <v>3602</v>
      </c>
      <c r="AL491" s="46">
        <v>3572</v>
      </c>
      <c r="AM491" s="46">
        <v>3584</v>
      </c>
      <c r="AN491" s="46">
        <v>3595</v>
      </c>
      <c r="AO491" s="46">
        <v>3626</v>
      </c>
      <c r="AP491" s="46">
        <v>3655</v>
      </c>
      <c r="AQ491" s="46">
        <v>3679</v>
      </c>
      <c r="AR491" s="47">
        <v>3722</v>
      </c>
      <c r="AS491" s="80">
        <f>IF(COUNTIF(B$20:B491,B491)=1,1,"-")</f>
        <v>1</v>
      </c>
      <c r="AT491" s="80" t="str">
        <f>IF(COUNTIF(J$20:J491,J491)=1,1,"-")</f>
        <v>-</v>
      </c>
      <c r="AU491" s="80" t="str">
        <f>IF(COUNTIF(K$20:K491,K491)=1,1,"-")</f>
        <v>-</v>
      </c>
      <c r="AV491" s="80" t="str">
        <f>IF(COUNTIF(I$20:I491,I491)=1,1,"-")</f>
        <v>-</v>
      </c>
      <c r="AW491" s="48" t="s">
        <v>241</v>
      </c>
      <c r="AZ491"/>
      <c r="BA491"/>
      <c r="BB491"/>
      <c r="BC491"/>
      <c r="BD491"/>
    </row>
    <row r="492" spans="1:56" ht="15.75" customHeight="1" x14ac:dyDescent="0.2">
      <c r="A492" s="93" t="s">
        <v>1798</v>
      </c>
      <c r="B492" s="95" t="s">
        <v>2276</v>
      </c>
      <c r="C492" s="94" t="s">
        <v>2277</v>
      </c>
      <c r="D492" s="94" t="s">
        <v>82</v>
      </c>
      <c r="E492" s="94" t="s">
        <v>82</v>
      </c>
      <c r="F492" s="94" t="s">
        <v>384</v>
      </c>
      <c r="G492" s="96" t="s">
        <v>1441</v>
      </c>
      <c r="H492" s="96" t="s">
        <v>842</v>
      </c>
      <c r="I492" s="96" t="s">
        <v>82</v>
      </c>
      <c r="J492" s="96" t="s">
        <v>82</v>
      </c>
      <c r="K492" s="96" t="s">
        <v>384</v>
      </c>
      <c r="L492" s="65">
        <f>HLOOKUP(L$20,$S$18:$AW492,ROW($S492)-ROW($S$18)+1,FALSE)</f>
        <v>1131</v>
      </c>
      <c r="M492" s="65">
        <f>HLOOKUP(M$20,$S$18:$AW492,ROW($S492)-ROW($S$18)+1,FALSE)</f>
        <v>993</v>
      </c>
      <c r="N492" s="66">
        <f t="shared" si="12"/>
        <v>-0.12201591511936338</v>
      </c>
      <c r="O492" s="31">
        <f>IF(ISERROR(SUMIF($B$21:$B$672,$B492,$M$21:$M$672)/SUMIF($B$21:$B$672,$B492,$L$21:$L$672)-1),"-",SUMIF($B$21:$B$672,$B492,$M$21:$M$672)/SUMIF($B$21:$B$672,$B492,$L$21:$L$672)-1)</f>
        <v>-3.5910224438902794E-2</v>
      </c>
      <c r="P492" s="31">
        <f>IF(ISERROR(SUMIF($J$21:$J$672,$J492,$M$21:$M$672)/SUMIF($J$21:$J$672,$J492,$L$21:$L$672)-1),"-",SUMIF($J$21:$J$672,$J492,$M$21:$M$672)/SUMIF($J$21:$J$672,$J492,$L$21:$L$672)-1)</f>
        <v>-3.3843674456083828E-2</v>
      </c>
      <c r="Q492" s="31">
        <f>IF(ISERROR(SUMIF($K$21:$K$672,$K492,$M$21:$M$672)/SUMIF($K$21:$K$672,$K492,$L$21:$L$672)-1),"-",SUMIF($K$21:$K$672,$K492,$M$21:$M$672)/SUMIF($K$21:$K$672,$K492,$L$21:$L$672)-1)</f>
        <v>-2.2365450582957913E-2</v>
      </c>
      <c r="R492" s="31">
        <f>IF(ISERROR(SUMIF($I$21:$I$672,$I492,$M$21:$M$672)/SUMIF($I$21:$I$672,$I492,$L$21:$L$672)-1),"-",SUMIF($I$21:$I$672,$I492,$M$21:$M$672)/SUMIF($I$21:$I$672,$I492,$L$21:$L$672)-1)</f>
        <v>-3.3843674456083828E-2</v>
      </c>
      <c r="S492" s="46">
        <v>1571</v>
      </c>
      <c r="T492" s="46">
        <v>939</v>
      </c>
      <c r="U492" s="46">
        <v>1032</v>
      </c>
      <c r="V492" s="46">
        <v>1111</v>
      </c>
      <c r="W492" s="46">
        <v>1149</v>
      </c>
      <c r="X492" s="46">
        <v>1131</v>
      </c>
      <c r="Y492" s="46">
        <v>1097</v>
      </c>
      <c r="Z492" s="46">
        <v>1042</v>
      </c>
      <c r="AA492" s="46">
        <v>1027</v>
      </c>
      <c r="AB492" s="46">
        <v>1002</v>
      </c>
      <c r="AC492" s="46">
        <v>993</v>
      </c>
      <c r="AD492" s="46">
        <v>1002</v>
      </c>
      <c r="AE492" s="46">
        <v>1015</v>
      </c>
      <c r="AF492" s="46">
        <v>1021</v>
      </c>
      <c r="AG492" s="46">
        <v>1008</v>
      </c>
      <c r="AH492" s="46">
        <v>994</v>
      </c>
      <c r="AI492" s="46">
        <v>979</v>
      </c>
      <c r="AJ492" s="46">
        <v>971</v>
      </c>
      <c r="AK492" s="46">
        <v>965</v>
      </c>
      <c r="AL492" s="46">
        <v>962</v>
      </c>
      <c r="AM492" s="46">
        <v>956</v>
      </c>
      <c r="AN492" s="46">
        <v>957</v>
      </c>
      <c r="AO492" s="46">
        <v>965</v>
      </c>
      <c r="AP492" s="46">
        <v>977</v>
      </c>
      <c r="AQ492" s="46">
        <v>993</v>
      </c>
      <c r="AR492" s="47">
        <v>1009</v>
      </c>
      <c r="AS492" s="80">
        <f>IF(COUNTIF(B$20:B492,B492)=1,1,"-")</f>
        <v>1</v>
      </c>
      <c r="AT492" s="80" t="str">
        <f>IF(COUNTIF(J$20:J492,J492)=1,1,"-")</f>
        <v>-</v>
      </c>
      <c r="AU492" s="80" t="str">
        <f>IF(COUNTIF(K$20:K492,K492)=1,1,"-")</f>
        <v>-</v>
      </c>
      <c r="AV492" s="80" t="str">
        <f>IF(COUNTIF(I$20:I492,I492)=1,1,"-")</f>
        <v>-</v>
      </c>
      <c r="AW492" s="48" t="s">
        <v>241</v>
      </c>
      <c r="AZ492"/>
      <c r="BA492"/>
      <c r="BB492"/>
      <c r="BC492"/>
      <c r="BD492"/>
    </row>
    <row r="493" spans="1:56" ht="15.75" customHeight="1" x14ac:dyDescent="0.2">
      <c r="A493" s="93" t="s">
        <v>1798</v>
      </c>
      <c r="B493" s="95" t="s">
        <v>2264</v>
      </c>
      <c r="C493" s="94" t="s">
        <v>2265</v>
      </c>
      <c r="D493" s="94" t="s">
        <v>91</v>
      </c>
      <c r="E493" s="94" t="s">
        <v>91</v>
      </c>
      <c r="F493" s="94" t="s">
        <v>395</v>
      </c>
      <c r="G493" s="96" t="s">
        <v>1442</v>
      </c>
      <c r="H493" s="96" t="s">
        <v>1443</v>
      </c>
      <c r="I493" s="96" t="s">
        <v>91</v>
      </c>
      <c r="J493" s="96" t="s">
        <v>91</v>
      </c>
      <c r="K493" s="96" t="s">
        <v>395</v>
      </c>
      <c r="L493" s="65">
        <f>HLOOKUP(L$20,$S$18:$AW493,ROW($S493)-ROW($S$18)+1,FALSE)</f>
        <v>1327</v>
      </c>
      <c r="M493" s="65">
        <f>HLOOKUP(M$20,$S$18:$AW493,ROW($S493)-ROW($S$18)+1,FALSE)</f>
        <v>1218</v>
      </c>
      <c r="N493" s="66">
        <f t="shared" si="12"/>
        <v>-8.2140165787490615E-2</v>
      </c>
      <c r="O493" s="31">
        <f>IF(ISERROR(SUMIF($B$21:$B$672,$B493,$M$21:$M$672)/SUMIF($B$21:$B$672,$B493,$L$21:$L$672)-1),"-",SUMIF($B$21:$B$672,$B493,$M$21:$M$672)/SUMIF($B$21:$B$672,$B493,$L$21:$L$672)-1)</f>
        <v>-6.3006862133499708E-2</v>
      </c>
      <c r="P493" s="31">
        <f>IF(ISERROR(SUMIF($J$21:$J$672,$J493,$M$21:$M$672)/SUMIF($J$21:$J$672,$J493,$L$21:$L$672)-1),"-",SUMIF($J$21:$J$672,$J493,$M$21:$M$672)/SUMIF($J$21:$J$672,$J493,$L$21:$L$672)-1)</f>
        <v>-3.5656317084664102E-2</v>
      </c>
      <c r="Q493" s="31">
        <f>IF(ISERROR(SUMIF($K$21:$K$672,$K493,$M$21:$M$672)/SUMIF($K$21:$K$672,$K493,$L$21:$L$672)-1),"-",SUMIF($K$21:$K$672,$K493,$M$21:$M$672)/SUMIF($K$21:$K$672,$K493,$L$21:$L$672)-1)</f>
        <v>-1.9312825455785054E-2</v>
      </c>
      <c r="R493" s="31">
        <f>IF(ISERROR(SUMIF($I$21:$I$672,$I493,$M$21:$M$672)/SUMIF($I$21:$I$672,$I493,$L$21:$L$672)-1),"-",SUMIF($I$21:$I$672,$I493,$M$21:$M$672)/SUMIF($I$21:$I$672,$I493,$L$21:$L$672)-1)</f>
        <v>-3.5656317084664102E-2</v>
      </c>
      <c r="S493" s="46">
        <v>1395</v>
      </c>
      <c r="T493" s="46">
        <v>1480</v>
      </c>
      <c r="U493" s="46">
        <v>1402</v>
      </c>
      <c r="V493" s="46">
        <v>1365</v>
      </c>
      <c r="W493" s="46">
        <v>1365</v>
      </c>
      <c r="X493" s="46">
        <v>1327</v>
      </c>
      <c r="Y493" s="46">
        <v>1260</v>
      </c>
      <c r="Z493" s="46">
        <v>1248</v>
      </c>
      <c r="AA493" s="46">
        <v>1248</v>
      </c>
      <c r="AB493" s="46">
        <v>1229</v>
      </c>
      <c r="AC493" s="46">
        <v>1218</v>
      </c>
      <c r="AD493" s="46">
        <v>1213</v>
      </c>
      <c r="AE493" s="46">
        <v>1217</v>
      </c>
      <c r="AF493" s="46">
        <v>1218</v>
      </c>
      <c r="AG493" s="46">
        <v>1201</v>
      </c>
      <c r="AH493" s="46">
        <v>1176</v>
      </c>
      <c r="AI493" s="46">
        <v>1166</v>
      </c>
      <c r="AJ493" s="46">
        <v>1147</v>
      </c>
      <c r="AK493" s="46">
        <v>1129</v>
      </c>
      <c r="AL493" s="46">
        <v>1116</v>
      </c>
      <c r="AM493" s="46">
        <v>1117</v>
      </c>
      <c r="AN493" s="46">
        <v>1128</v>
      </c>
      <c r="AO493" s="46">
        <v>1122</v>
      </c>
      <c r="AP493" s="46">
        <v>1128</v>
      </c>
      <c r="AQ493" s="46">
        <v>1137</v>
      </c>
      <c r="AR493" s="47">
        <v>1145</v>
      </c>
      <c r="AS493" s="80" t="str">
        <f>IF(COUNTIF(B$20:B493,B493)=1,1,"-")</f>
        <v>-</v>
      </c>
      <c r="AT493" s="80" t="str">
        <f>IF(COUNTIF(J$20:J493,J493)=1,1,"-")</f>
        <v>-</v>
      </c>
      <c r="AU493" s="80" t="str">
        <f>IF(COUNTIF(K$20:K493,K493)=1,1,"-")</f>
        <v>-</v>
      </c>
      <c r="AV493" s="80" t="str">
        <f>IF(COUNTIF(I$20:I493,I493)=1,1,"-")</f>
        <v>-</v>
      </c>
      <c r="AW493" s="48" t="s">
        <v>241</v>
      </c>
      <c r="AZ493"/>
      <c r="BA493"/>
      <c r="BB493"/>
      <c r="BC493"/>
      <c r="BD493"/>
    </row>
    <row r="494" spans="1:56" ht="15.75" customHeight="1" x14ac:dyDescent="0.2">
      <c r="A494" s="93" t="s">
        <v>1798</v>
      </c>
      <c r="B494" s="95" t="s">
        <v>2264</v>
      </c>
      <c r="C494" s="94" t="s">
        <v>2265</v>
      </c>
      <c r="D494" s="94" t="s">
        <v>91</v>
      </c>
      <c r="E494" s="94" t="s">
        <v>91</v>
      </c>
      <c r="F494" s="94" t="s">
        <v>395</v>
      </c>
      <c r="G494" s="96" t="s">
        <v>1444</v>
      </c>
      <c r="H494" s="96" t="s">
        <v>1445</v>
      </c>
      <c r="I494" s="96" t="s">
        <v>91</v>
      </c>
      <c r="J494" s="96" t="s">
        <v>91</v>
      </c>
      <c r="K494" s="96" t="s">
        <v>395</v>
      </c>
      <c r="L494" s="65">
        <f>HLOOKUP(L$20,$S$18:$AW494,ROW($S494)-ROW($S$18)+1,FALSE)</f>
        <v>2570</v>
      </c>
      <c r="M494" s="65">
        <f>HLOOKUP(M$20,$S$18:$AW494,ROW($S494)-ROW($S$18)+1,FALSE)</f>
        <v>2453</v>
      </c>
      <c r="N494" s="66">
        <f t="shared" si="12"/>
        <v>-4.5525291828793724E-2</v>
      </c>
      <c r="O494" s="31">
        <f>IF(ISERROR(SUMIF($B$21:$B$672,$B494,$M$21:$M$672)/SUMIF($B$21:$B$672,$B494,$L$21:$L$672)-1),"-",SUMIF($B$21:$B$672,$B494,$M$21:$M$672)/SUMIF($B$21:$B$672,$B494,$L$21:$L$672)-1)</f>
        <v>-6.3006862133499708E-2</v>
      </c>
      <c r="P494" s="31">
        <f>IF(ISERROR(SUMIF($J$21:$J$672,$J494,$M$21:$M$672)/SUMIF($J$21:$J$672,$J494,$L$21:$L$672)-1),"-",SUMIF($J$21:$J$672,$J494,$M$21:$M$672)/SUMIF($J$21:$J$672,$J494,$L$21:$L$672)-1)</f>
        <v>-3.5656317084664102E-2</v>
      </c>
      <c r="Q494" s="31">
        <f>IF(ISERROR(SUMIF($K$21:$K$672,$K494,$M$21:$M$672)/SUMIF($K$21:$K$672,$K494,$L$21:$L$672)-1),"-",SUMIF($K$21:$K$672,$K494,$M$21:$M$672)/SUMIF($K$21:$K$672,$K494,$L$21:$L$672)-1)</f>
        <v>-1.9312825455785054E-2</v>
      </c>
      <c r="R494" s="31">
        <f>IF(ISERROR(SUMIF($I$21:$I$672,$I494,$M$21:$M$672)/SUMIF($I$21:$I$672,$I494,$L$21:$L$672)-1),"-",SUMIF($I$21:$I$672,$I494,$M$21:$M$672)/SUMIF($I$21:$I$672,$I494,$L$21:$L$672)-1)</f>
        <v>-3.5656317084664102E-2</v>
      </c>
      <c r="S494" s="46">
        <v>1928</v>
      </c>
      <c r="T494" s="46">
        <v>2172</v>
      </c>
      <c r="U494" s="46">
        <v>2304</v>
      </c>
      <c r="V494" s="46">
        <v>2495</v>
      </c>
      <c r="W494" s="46">
        <v>2572</v>
      </c>
      <c r="X494" s="46">
        <v>2570</v>
      </c>
      <c r="Y494" s="46">
        <v>2514</v>
      </c>
      <c r="Z494" s="46">
        <v>2453</v>
      </c>
      <c r="AA494" s="46">
        <v>2432</v>
      </c>
      <c r="AB494" s="46">
        <v>2435</v>
      </c>
      <c r="AC494" s="46">
        <v>2453</v>
      </c>
      <c r="AD494" s="46">
        <v>2469</v>
      </c>
      <c r="AE494" s="46">
        <v>2465</v>
      </c>
      <c r="AF494" s="46">
        <v>2466</v>
      </c>
      <c r="AG494" s="46">
        <v>2453</v>
      </c>
      <c r="AH494" s="46">
        <v>2417</v>
      </c>
      <c r="AI494" s="46">
        <v>2381</v>
      </c>
      <c r="AJ494" s="46">
        <v>2356</v>
      </c>
      <c r="AK494" s="46">
        <v>2323</v>
      </c>
      <c r="AL494" s="46">
        <v>2309</v>
      </c>
      <c r="AM494" s="46">
        <v>2308</v>
      </c>
      <c r="AN494" s="46">
        <v>2322</v>
      </c>
      <c r="AO494" s="46">
        <v>2340</v>
      </c>
      <c r="AP494" s="46">
        <v>2360</v>
      </c>
      <c r="AQ494" s="46">
        <v>2379</v>
      </c>
      <c r="AR494" s="47">
        <v>2402</v>
      </c>
      <c r="AS494" s="80" t="str">
        <f>IF(COUNTIF(B$20:B494,B494)=1,1,"-")</f>
        <v>-</v>
      </c>
      <c r="AT494" s="80" t="str">
        <f>IF(COUNTIF(J$20:J494,J494)=1,1,"-")</f>
        <v>-</v>
      </c>
      <c r="AU494" s="80" t="str">
        <f>IF(COUNTIF(K$20:K494,K494)=1,1,"-")</f>
        <v>-</v>
      </c>
      <c r="AV494" s="80" t="str">
        <f>IF(COUNTIF(I$20:I494,I494)=1,1,"-")</f>
        <v>-</v>
      </c>
      <c r="AW494" s="48" t="s">
        <v>241</v>
      </c>
      <c r="AZ494"/>
      <c r="BA494"/>
      <c r="BB494"/>
      <c r="BC494"/>
      <c r="BD494"/>
    </row>
    <row r="495" spans="1:56" ht="15.75" customHeight="1" x14ac:dyDescent="0.2">
      <c r="A495" s="93" t="s">
        <v>1798</v>
      </c>
      <c r="B495" s="95" t="s">
        <v>1907</v>
      </c>
      <c r="C495" s="94" t="s">
        <v>1908</v>
      </c>
      <c r="D495" s="94" t="s">
        <v>22</v>
      </c>
      <c r="E495" s="94" t="s">
        <v>22</v>
      </c>
      <c r="F495" s="94" t="s">
        <v>391</v>
      </c>
      <c r="G495" s="96" t="s">
        <v>1446</v>
      </c>
      <c r="H495" s="96" t="s">
        <v>1447</v>
      </c>
      <c r="I495" s="96" t="s">
        <v>327</v>
      </c>
      <c r="J495" s="96" t="s">
        <v>21</v>
      </c>
      <c r="K495" s="96" t="s">
        <v>391</v>
      </c>
      <c r="L495" s="65">
        <f>HLOOKUP(L$20,$S$18:$AW495,ROW($S495)-ROW($S$18)+1,FALSE)</f>
        <v>1512</v>
      </c>
      <c r="M495" s="65">
        <f>HLOOKUP(M$20,$S$18:$AW495,ROW($S495)-ROW($S$18)+1,FALSE)</f>
        <v>1436</v>
      </c>
      <c r="N495" s="66">
        <f t="shared" si="12"/>
        <v>-5.0264550264550234E-2</v>
      </c>
      <c r="O495" s="31">
        <f>IF(ISERROR(SUMIF($B$21:$B$672,$B495,$M$21:$M$672)/SUMIF($B$21:$B$672,$B495,$L$21:$L$672)-1),"-",SUMIF($B$21:$B$672,$B495,$M$21:$M$672)/SUMIF($B$21:$B$672,$B495,$L$21:$L$672)-1)</f>
        <v>-2.0822331195775146E-2</v>
      </c>
      <c r="P495" s="31">
        <f>IF(ISERROR(SUMIF($J$21:$J$672,$J495,$M$21:$M$672)/SUMIF($J$21:$J$672,$J495,$L$21:$L$672)-1),"-",SUMIF($J$21:$J$672,$J495,$M$21:$M$672)/SUMIF($J$21:$J$672,$J495,$L$21:$L$672)-1)</f>
        <v>-8.6459114778694723E-2</v>
      </c>
      <c r="Q495" s="31">
        <f>IF(ISERROR(SUMIF($K$21:$K$672,$K495,$M$21:$M$672)/SUMIF($K$21:$K$672,$K495,$L$21:$L$672)-1),"-",SUMIF($K$21:$K$672,$K495,$M$21:$M$672)/SUMIF($K$21:$K$672,$K495,$L$21:$L$672)-1)</f>
        <v>-3.0916047319583084E-2</v>
      </c>
      <c r="R495" s="31">
        <f>IF(ISERROR(SUMIF($I$21:$I$672,$I495,$M$21:$M$672)/SUMIF($I$21:$I$672,$I495,$L$21:$L$672)-1),"-",SUMIF($I$21:$I$672,$I495,$M$21:$M$672)/SUMIF($I$21:$I$672,$I495,$L$21:$L$672)-1)</f>
        <v>-4.4253226797787315E-2</v>
      </c>
      <c r="S495" s="46">
        <v>1070</v>
      </c>
      <c r="T495" s="46">
        <v>1172</v>
      </c>
      <c r="U495" s="46">
        <v>1215</v>
      </c>
      <c r="V495" s="46">
        <v>1205</v>
      </c>
      <c r="W495" s="46">
        <v>1192</v>
      </c>
      <c r="X495" s="46">
        <v>1512</v>
      </c>
      <c r="Y495" s="46">
        <v>1506</v>
      </c>
      <c r="Z495" s="46">
        <v>1497</v>
      </c>
      <c r="AA495" s="46">
        <v>1494</v>
      </c>
      <c r="AB495" s="46">
        <v>1451</v>
      </c>
      <c r="AC495" s="46">
        <v>1436</v>
      </c>
      <c r="AD495" s="46">
        <v>1423</v>
      </c>
      <c r="AE495" s="46">
        <v>1414</v>
      </c>
      <c r="AF495" s="46">
        <v>1420</v>
      </c>
      <c r="AG495" s="46">
        <v>1420</v>
      </c>
      <c r="AH495" s="46">
        <v>1414</v>
      </c>
      <c r="AI495" s="46">
        <v>1413</v>
      </c>
      <c r="AJ495" s="46">
        <v>1405</v>
      </c>
      <c r="AK495" s="46">
        <v>1405</v>
      </c>
      <c r="AL495" s="46">
        <v>1396</v>
      </c>
      <c r="AM495" s="46">
        <v>1411</v>
      </c>
      <c r="AN495" s="46">
        <v>1445</v>
      </c>
      <c r="AO495" s="46">
        <v>1482</v>
      </c>
      <c r="AP495" s="46">
        <v>1518</v>
      </c>
      <c r="AQ495" s="46">
        <v>1552</v>
      </c>
      <c r="AR495" s="47">
        <v>1582</v>
      </c>
      <c r="AS495" s="80" t="str">
        <f>IF(COUNTIF(B$20:B495,B495)=1,1,"-")</f>
        <v>-</v>
      </c>
      <c r="AT495" s="80" t="str">
        <f>IF(COUNTIF(J$20:J495,J495)=1,1,"-")</f>
        <v>-</v>
      </c>
      <c r="AU495" s="80" t="str">
        <f>IF(COUNTIF(K$20:K495,K495)=1,1,"-")</f>
        <v>-</v>
      </c>
      <c r="AV495" s="80" t="str">
        <f>IF(COUNTIF(I$20:I495,I495)=1,1,"-")</f>
        <v>-</v>
      </c>
      <c r="AW495" s="48" t="s">
        <v>241</v>
      </c>
      <c r="AZ495"/>
      <c r="BA495"/>
      <c r="BB495"/>
      <c r="BC495"/>
      <c r="BD495"/>
    </row>
    <row r="496" spans="1:56" ht="15.75" customHeight="1" x14ac:dyDescent="0.2">
      <c r="A496" s="93" t="s">
        <v>1798</v>
      </c>
      <c r="B496" s="95" t="s">
        <v>469</v>
      </c>
      <c r="C496" s="94" t="s">
        <v>257</v>
      </c>
      <c r="D496" s="94" t="s">
        <v>69</v>
      </c>
      <c r="E496" s="94" t="s">
        <v>69</v>
      </c>
      <c r="F496" s="94" t="s">
        <v>387</v>
      </c>
      <c r="G496" s="96" t="s">
        <v>1448</v>
      </c>
      <c r="H496" s="96" t="s">
        <v>1449</v>
      </c>
      <c r="I496" s="96" t="s">
        <v>69</v>
      </c>
      <c r="J496" s="96" t="s">
        <v>69</v>
      </c>
      <c r="K496" s="96" t="s">
        <v>387</v>
      </c>
      <c r="L496" s="65">
        <f>HLOOKUP(L$20,$S$18:$AW496,ROW($S496)-ROW($S$18)+1,FALSE)</f>
        <v>2472</v>
      </c>
      <c r="M496" s="65">
        <f>HLOOKUP(M$20,$S$18:$AW496,ROW($S496)-ROW($S$18)+1,FALSE)</f>
        <v>2805</v>
      </c>
      <c r="N496" s="66">
        <f t="shared" si="12"/>
        <v>0.13470873786407767</v>
      </c>
      <c r="O496" s="31">
        <f>IF(ISERROR(SUMIF($B$21:$B$672,$B496,$M$21:$M$672)/SUMIF($B$21:$B$672,$B496,$L$21:$L$672)-1),"-",SUMIF($B$21:$B$672,$B496,$M$21:$M$672)/SUMIF($B$21:$B$672,$B496,$L$21:$L$672)-1)</f>
        <v>-9.2624356775300454E-3</v>
      </c>
      <c r="P496" s="31">
        <f>IF(ISERROR(SUMIF($J$21:$J$672,$J496,$M$21:$M$672)/SUMIF($J$21:$J$672,$J496,$L$21:$L$672)-1),"-",SUMIF($J$21:$J$672,$J496,$M$21:$M$672)/SUMIF($J$21:$J$672,$J496,$L$21:$L$672)-1)</f>
        <v>-4.9678148493931484E-2</v>
      </c>
      <c r="Q496" s="31">
        <f>IF(ISERROR(SUMIF($K$21:$K$672,$K496,$M$21:$M$672)/SUMIF($K$21:$K$672,$K496,$L$21:$L$672)-1),"-",SUMIF($K$21:$K$672,$K496,$M$21:$M$672)/SUMIF($K$21:$K$672,$K496,$L$21:$L$672)-1)</f>
        <v>-6.8899789056344862E-2</v>
      </c>
      <c r="R496" s="31">
        <f>IF(ISERROR(SUMIF($I$21:$I$672,$I496,$M$21:$M$672)/SUMIF($I$21:$I$672,$I496,$L$21:$L$672)-1),"-",SUMIF($I$21:$I$672,$I496,$M$21:$M$672)/SUMIF($I$21:$I$672,$I496,$L$21:$L$672)-1)</f>
        <v>-4.9678148493931484E-2</v>
      </c>
      <c r="S496" s="46">
        <v>2483</v>
      </c>
      <c r="T496" s="46">
        <v>2411</v>
      </c>
      <c r="U496" s="46">
        <v>2278</v>
      </c>
      <c r="V496" s="46">
        <v>2297</v>
      </c>
      <c r="W496" s="46">
        <v>2373</v>
      </c>
      <c r="X496" s="46">
        <v>2472</v>
      </c>
      <c r="Y496" s="46">
        <v>2666</v>
      </c>
      <c r="Z496" s="46">
        <v>2812</v>
      </c>
      <c r="AA496" s="46">
        <v>2853</v>
      </c>
      <c r="AB496" s="46">
        <v>2851</v>
      </c>
      <c r="AC496" s="46">
        <v>2805</v>
      </c>
      <c r="AD496" s="46">
        <v>2793</v>
      </c>
      <c r="AE496" s="46">
        <v>2738</v>
      </c>
      <c r="AF496" s="46">
        <v>2726</v>
      </c>
      <c r="AG496" s="46">
        <v>2742</v>
      </c>
      <c r="AH496" s="46">
        <v>2716</v>
      </c>
      <c r="AI496" s="46">
        <v>2714</v>
      </c>
      <c r="AJ496" s="46">
        <v>2684</v>
      </c>
      <c r="AK496" s="46">
        <v>2691</v>
      </c>
      <c r="AL496" s="46">
        <v>2709</v>
      </c>
      <c r="AM496" s="46">
        <v>2705</v>
      </c>
      <c r="AN496" s="46">
        <v>2746</v>
      </c>
      <c r="AO496" s="46">
        <v>2786</v>
      </c>
      <c r="AP496" s="46">
        <v>2846</v>
      </c>
      <c r="AQ496" s="46">
        <v>2897</v>
      </c>
      <c r="AR496" s="47">
        <v>2933</v>
      </c>
      <c r="AS496" s="80" t="str">
        <f>IF(COUNTIF(B$20:B496,B496)=1,1,"-")</f>
        <v>-</v>
      </c>
      <c r="AT496" s="80" t="str">
        <f>IF(COUNTIF(J$20:J496,J496)=1,1,"-")</f>
        <v>-</v>
      </c>
      <c r="AU496" s="80" t="str">
        <f>IF(COUNTIF(K$20:K496,K496)=1,1,"-")</f>
        <v>-</v>
      </c>
      <c r="AV496" s="80" t="str">
        <f>IF(COUNTIF(I$20:I496,I496)=1,1,"-")</f>
        <v>-</v>
      </c>
      <c r="AW496" s="48" t="s">
        <v>241</v>
      </c>
      <c r="AZ496"/>
      <c r="BA496"/>
      <c r="BB496"/>
      <c r="BC496"/>
      <c r="BD496"/>
    </row>
    <row r="497" spans="1:56" ht="15.75" customHeight="1" x14ac:dyDescent="0.2">
      <c r="A497" s="93" t="s">
        <v>1798</v>
      </c>
      <c r="B497" s="95" t="s">
        <v>1833</v>
      </c>
      <c r="C497" s="94" t="s">
        <v>1834</v>
      </c>
      <c r="D497" s="94" t="s">
        <v>103</v>
      </c>
      <c r="E497" s="94" t="s">
        <v>103</v>
      </c>
      <c r="F497" s="94" t="s">
        <v>386</v>
      </c>
      <c r="G497" s="96" t="s">
        <v>1450</v>
      </c>
      <c r="H497" s="96" t="s">
        <v>1451</v>
      </c>
      <c r="I497" s="96" t="s">
        <v>103</v>
      </c>
      <c r="J497" s="96" t="s">
        <v>103</v>
      </c>
      <c r="K497" s="96" t="s">
        <v>386</v>
      </c>
      <c r="L497" s="65">
        <f>HLOOKUP(L$20,$S$18:$AW497,ROW($S497)-ROW($S$18)+1,FALSE)</f>
        <v>1382</v>
      </c>
      <c r="M497" s="65">
        <f>HLOOKUP(M$20,$S$18:$AW497,ROW($S497)-ROW($S$18)+1,FALSE)</f>
        <v>1357</v>
      </c>
      <c r="N497" s="66">
        <f t="shared" si="12"/>
        <v>-1.8089725036179449E-2</v>
      </c>
      <c r="O497" s="31">
        <f>IF(ISERROR(SUMIF($B$21:$B$672,$B497,$M$21:$M$672)/SUMIF($B$21:$B$672,$B497,$L$21:$L$672)-1),"-",SUMIF($B$21:$B$672,$B497,$M$21:$M$672)/SUMIF($B$21:$B$672,$B497,$L$21:$L$672)-1)</f>
        <v>-7.4863963489555929E-2</v>
      </c>
      <c r="P497" s="31">
        <f>IF(ISERROR(SUMIF($J$21:$J$672,$J497,$M$21:$M$672)/SUMIF($J$21:$J$672,$J497,$L$21:$L$672)-1),"-",SUMIF($J$21:$J$672,$J497,$M$21:$M$672)/SUMIF($J$21:$J$672,$J497,$L$21:$L$672)-1)</f>
        <v>-7.6927549715083199E-2</v>
      </c>
      <c r="Q497" s="31">
        <f>IF(ISERROR(SUMIF($K$21:$K$672,$K497,$M$21:$M$672)/SUMIF($K$21:$K$672,$K497,$L$21:$L$672)-1),"-",SUMIF($K$21:$K$672,$K497,$M$21:$M$672)/SUMIF($K$21:$K$672,$K497,$L$21:$L$672)-1)</f>
        <v>-6.9526650567419579E-2</v>
      </c>
      <c r="R497" s="31">
        <f>IF(ISERROR(SUMIF($I$21:$I$672,$I497,$M$21:$M$672)/SUMIF($I$21:$I$672,$I497,$L$21:$L$672)-1),"-",SUMIF($I$21:$I$672,$I497,$M$21:$M$672)/SUMIF($I$21:$I$672,$I497,$L$21:$L$672)-1)</f>
        <v>-8.3527705982474942E-2</v>
      </c>
      <c r="S497" s="46">
        <v>1328</v>
      </c>
      <c r="T497" s="46">
        <v>1314</v>
      </c>
      <c r="U497" s="46">
        <v>1316</v>
      </c>
      <c r="V497" s="46">
        <v>1301</v>
      </c>
      <c r="W497" s="46">
        <v>1362</v>
      </c>
      <c r="X497" s="46">
        <v>1382</v>
      </c>
      <c r="Y497" s="46">
        <v>1437</v>
      </c>
      <c r="Z497" s="46">
        <v>1438</v>
      </c>
      <c r="AA497" s="46">
        <v>1418</v>
      </c>
      <c r="AB497" s="46">
        <v>1387</v>
      </c>
      <c r="AC497" s="46">
        <v>1357</v>
      </c>
      <c r="AD497" s="46">
        <v>1329</v>
      </c>
      <c r="AE497" s="46">
        <v>1316</v>
      </c>
      <c r="AF497" s="46">
        <v>1305</v>
      </c>
      <c r="AG497" s="46">
        <v>1303</v>
      </c>
      <c r="AH497" s="46">
        <v>1293</v>
      </c>
      <c r="AI497" s="46">
        <v>1281</v>
      </c>
      <c r="AJ497" s="46">
        <v>1270</v>
      </c>
      <c r="AK497" s="46">
        <v>1250</v>
      </c>
      <c r="AL497" s="46">
        <v>1237</v>
      </c>
      <c r="AM497" s="46">
        <v>1225</v>
      </c>
      <c r="AN497" s="46">
        <v>1224</v>
      </c>
      <c r="AO497" s="46">
        <v>1234</v>
      </c>
      <c r="AP497" s="46">
        <v>1248</v>
      </c>
      <c r="AQ497" s="46">
        <v>1266</v>
      </c>
      <c r="AR497" s="47">
        <v>1279</v>
      </c>
      <c r="AS497" s="80" t="str">
        <f>IF(COUNTIF(B$20:B497,B497)=1,1,"-")</f>
        <v>-</v>
      </c>
      <c r="AT497" s="80" t="str">
        <f>IF(COUNTIF(J$20:J497,J497)=1,1,"-")</f>
        <v>-</v>
      </c>
      <c r="AU497" s="80" t="str">
        <f>IF(COUNTIF(K$20:K497,K497)=1,1,"-")</f>
        <v>-</v>
      </c>
      <c r="AV497" s="80" t="str">
        <f>IF(COUNTIF(I$20:I497,I497)=1,1,"-")</f>
        <v>-</v>
      </c>
      <c r="AW497" s="48" t="s">
        <v>241</v>
      </c>
      <c r="AZ497"/>
      <c r="BA497"/>
      <c r="BB497"/>
      <c r="BC497"/>
      <c r="BD497"/>
    </row>
    <row r="498" spans="1:56" ht="15.75" customHeight="1" x14ac:dyDescent="0.2">
      <c r="A498" s="93" t="s">
        <v>1798</v>
      </c>
      <c r="B498" s="95" t="s">
        <v>469</v>
      </c>
      <c r="C498" s="94" t="s">
        <v>257</v>
      </c>
      <c r="D498" s="94" t="s">
        <v>69</v>
      </c>
      <c r="E498" s="94" t="s">
        <v>69</v>
      </c>
      <c r="F498" s="94" t="s">
        <v>387</v>
      </c>
      <c r="G498" s="96" t="s">
        <v>1452</v>
      </c>
      <c r="H498" s="96" t="s">
        <v>1453</v>
      </c>
      <c r="I498" s="96" t="s">
        <v>69</v>
      </c>
      <c r="J498" s="96" t="s">
        <v>69</v>
      </c>
      <c r="K498" s="96" t="s">
        <v>387</v>
      </c>
      <c r="L498" s="65">
        <f>HLOOKUP(L$20,$S$18:$AW498,ROW($S498)-ROW($S$18)+1,FALSE)</f>
        <v>3547</v>
      </c>
      <c r="M498" s="65">
        <f>HLOOKUP(M$20,$S$18:$AW498,ROW($S498)-ROW($S$18)+1,FALSE)</f>
        <v>3189</v>
      </c>
      <c r="N498" s="66">
        <f t="shared" si="12"/>
        <v>-0.10093036368762331</v>
      </c>
      <c r="O498" s="31">
        <f>IF(ISERROR(SUMIF($B$21:$B$672,$B498,$M$21:$M$672)/SUMIF($B$21:$B$672,$B498,$L$21:$L$672)-1),"-",SUMIF($B$21:$B$672,$B498,$M$21:$M$672)/SUMIF($B$21:$B$672,$B498,$L$21:$L$672)-1)</f>
        <v>-9.2624356775300454E-3</v>
      </c>
      <c r="P498" s="31">
        <f>IF(ISERROR(SUMIF($J$21:$J$672,$J498,$M$21:$M$672)/SUMIF($J$21:$J$672,$J498,$L$21:$L$672)-1),"-",SUMIF($J$21:$J$672,$J498,$M$21:$M$672)/SUMIF($J$21:$J$672,$J498,$L$21:$L$672)-1)</f>
        <v>-4.9678148493931484E-2</v>
      </c>
      <c r="Q498" s="31">
        <f>IF(ISERROR(SUMIF($K$21:$K$672,$K498,$M$21:$M$672)/SUMIF($K$21:$K$672,$K498,$L$21:$L$672)-1),"-",SUMIF($K$21:$K$672,$K498,$M$21:$M$672)/SUMIF($K$21:$K$672,$K498,$L$21:$L$672)-1)</f>
        <v>-6.8899789056344862E-2</v>
      </c>
      <c r="R498" s="31">
        <f>IF(ISERROR(SUMIF($I$21:$I$672,$I498,$M$21:$M$672)/SUMIF($I$21:$I$672,$I498,$L$21:$L$672)-1),"-",SUMIF($I$21:$I$672,$I498,$M$21:$M$672)/SUMIF($I$21:$I$672,$I498,$L$21:$L$672)-1)</f>
        <v>-4.9678148493931484E-2</v>
      </c>
      <c r="S498" s="46">
        <v>3060</v>
      </c>
      <c r="T498" s="46">
        <v>3125</v>
      </c>
      <c r="U498" s="46">
        <v>3289</v>
      </c>
      <c r="V498" s="46">
        <v>3676</v>
      </c>
      <c r="W498" s="46">
        <v>3637</v>
      </c>
      <c r="X498" s="46">
        <v>3547</v>
      </c>
      <c r="Y498" s="46">
        <v>3420</v>
      </c>
      <c r="Z498" s="46">
        <v>3328</v>
      </c>
      <c r="AA498" s="46">
        <v>3258</v>
      </c>
      <c r="AB498" s="46">
        <v>3206</v>
      </c>
      <c r="AC498" s="46">
        <v>3189</v>
      </c>
      <c r="AD498" s="46">
        <v>3212</v>
      </c>
      <c r="AE498" s="46">
        <v>3238</v>
      </c>
      <c r="AF498" s="46">
        <v>3217</v>
      </c>
      <c r="AG498" s="46">
        <v>3211</v>
      </c>
      <c r="AH498" s="46">
        <v>3214</v>
      </c>
      <c r="AI498" s="46">
        <v>3222</v>
      </c>
      <c r="AJ498" s="46">
        <v>3199</v>
      </c>
      <c r="AK498" s="46">
        <v>3198</v>
      </c>
      <c r="AL498" s="46">
        <v>3215</v>
      </c>
      <c r="AM498" s="46">
        <v>3251</v>
      </c>
      <c r="AN498" s="46">
        <v>3278</v>
      </c>
      <c r="AO498" s="46">
        <v>3315</v>
      </c>
      <c r="AP498" s="46">
        <v>3371</v>
      </c>
      <c r="AQ498" s="46">
        <v>3432</v>
      </c>
      <c r="AR498" s="47">
        <v>3510</v>
      </c>
      <c r="AS498" s="80" t="str">
        <f>IF(COUNTIF(B$20:B498,B498)=1,1,"-")</f>
        <v>-</v>
      </c>
      <c r="AT498" s="80" t="str">
        <f>IF(COUNTIF(J$20:J498,J498)=1,1,"-")</f>
        <v>-</v>
      </c>
      <c r="AU498" s="80" t="str">
        <f>IF(COUNTIF(K$20:K498,K498)=1,1,"-")</f>
        <v>-</v>
      </c>
      <c r="AV498" s="80" t="str">
        <f>IF(COUNTIF(I$20:I498,I498)=1,1,"-")</f>
        <v>-</v>
      </c>
      <c r="AW498" s="48" t="s">
        <v>241</v>
      </c>
      <c r="AZ498"/>
      <c r="BA498"/>
      <c r="BB498"/>
      <c r="BC498"/>
      <c r="BD498"/>
    </row>
    <row r="499" spans="1:56" ht="15.75" customHeight="1" x14ac:dyDescent="0.2">
      <c r="A499" s="93" t="s">
        <v>1798</v>
      </c>
      <c r="B499" s="95" t="s">
        <v>2268</v>
      </c>
      <c r="C499" s="94" t="s">
        <v>2269</v>
      </c>
      <c r="D499" s="94" t="s">
        <v>349</v>
      </c>
      <c r="E499" s="94" t="s">
        <v>186</v>
      </c>
      <c r="F499" s="94" t="s">
        <v>391</v>
      </c>
      <c r="G499" s="96" t="s">
        <v>1454</v>
      </c>
      <c r="H499" s="96" t="s">
        <v>1455</v>
      </c>
      <c r="I499" s="96" t="s">
        <v>367</v>
      </c>
      <c r="J499" s="96" t="s">
        <v>186</v>
      </c>
      <c r="K499" s="96" t="s">
        <v>391</v>
      </c>
      <c r="L499" s="65">
        <f>HLOOKUP(L$20,$S$18:$AW499,ROW($S499)-ROW($S$18)+1,FALSE)</f>
        <v>2955</v>
      </c>
      <c r="M499" s="65">
        <f>HLOOKUP(M$20,$S$18:$AW499,ROW($S499)-ROW($S$18)+1,FALSE)</f>
        <v>2783</v>
      </c>
      <c r="N499" s="66">
        <f t="shared" si="12"/>
        <v>-5.8206429780033875E-2</v>
      </c>
      <c r="O499" s="31">
        <f>IF(ISERROR(SUMIF($B$21:$B$672,$B499,$M$21:$M$672)/SUMIF($B$21:$B$672,$B499,$L$21:$L$672)-1),"-",SUMIF($B$21:$B$672,$B499,$M$21:$M$672)/SUMIF($B$21:$B$672,$B499,$L$21:$L$672)-1)</f>
        <v>-6.4505566470203002E-2</v>
      </c>
      <c r="P499" s="31">
        <f>IF(ISERROR(SUMIF($J$21:$J$672,$J499,$M$21:$M$672)/SUMIF($J$21:$J$672,$J499,$L$21:$L$672)-1),"-",SUMIF($J$21:$J$672,$J499,$M$21:$M$672)/SUMIF($J$21:$J$672,$J499,$L$21:$L$672)-1)</f>
        <v>-5.4210264075734926E-2</v>
      </c>
      <c r="Q499" s="31">
        <f>IF(ISERROR(SUMIF($K$21:$K$672,$K499,$M$21:$M$672)/SUMIF($K$21:$K$672,$K499,$L$21:$L$672)-1),"-",SUMIF($K$21:$K$672,$K499,$M$21:$M$672)/SUMIF($K$21:$K$672,$K499,$L$21:$L$672)-1)</f>
        <v>-3.0916047319583084E-2</v>
      </c>
      <c r="R499" s="31">
        <f>IF(ISERROR(SUMIF($I$21:$I$672,$I499,$M$21:$M$672)/SUMIF($I$21:$I$672,$I499,$L$21:$L$672)-1),"-",SUMIF($I$21:$I$672,$I499,$M$21:$M$672)/SUMIF($I$21:$I$672,$I499,$L$21:$L$672)-1)</f>
        <v>-5.8206429780033875E-2</v>
      </c>
      <c r="S499" s="46">
        <v>2532</v>
      </c>
      <c r="T499" s="46">
        <v>2621</v>
      </c>
      <c r="U499" s="46">
        <v>2768</v>
      </c>
      <c r="V499" s="46">
        <v>2900</v>
      </c>
      <c r="W499" s="46">
        <v>3007</v>
      </c>
      <c r="X499" s="46">
        <v>2955</v>
      </c>
      <c r="Y499" s="46">
        <v>2868</v>
      </c>
      <c r="Z499" s="46">
        <v>2841</v>
      </c>
      <c r="AA499" s="46">
        <v>2766</v>
      </c>
      <c r="AB499" s="46">
        <v>2767</v>
      </c>
      <c r="AC499" s="46">
        <v>2783</v>
      </c>
      <c r="AD499" s="46">
        <v>2808</v>
      </c>
      <c r="AE499" s="46">
        <v>2836</v>
      </c>
      <c r="AF499" s="46">
        <v>2849</v>
      </c>
      <c r="AG499" s="46">
        <v>2836</v>
      </c>
      <c r="AH499" s="46">
        <v>2827</v>
      </c>
      <c r="AI499" s="46">
        <v>2826</v>
      </c>
      <c r="AJ499" s="46">
        <v>2811</v>
      </c>
      <c r="AK499" s="46">
        <v>2795</v>
      </c>
      <c r="AL499" s="46">
        <v>2807</v>
      </c>
      <c r="AM499" s="46">
        <v>2805</v>
      </c>
      <c r="AN499" s="46">
        <v>2800</v>
      </c>
      <c r="AO499" s="46">
        <v>2830</v>
      </c>
      <c r="AP499" s="46">
        <v>2878</v>
      </c>
      <c r="AQ499" s="46">
        <v>2916</v>
      </c>
      <c r="AR499" s="47">
        <v>2951</v>
      </c>
      <c r="AS499" s="80" t="str">
        <f>IF(COUNTIF(B$20:B499,B499)=1,1,"-")</f>
        <v>-</v>
      </c>
      <c r="AT499" s="80" t="str">
        <f>IF(COUNTIF(J$20:J499,J499)=1,1,"-")</f>
        <v>-</v>
      </c>
      <c r="AU499" s="80" t="str">
        <f>IF(COUNTIF(K$20:K499,K499)=1,1,"-")</f>
        <v>-</v>
      </c>
      <c r="AV499" s="80">
        <f>IF(COUNTIF(I$20:I499,I499)=1,1,"-")</f>
        <v>1</v>
      </c>
      <c r="AW499" s="48" t="s">
        <v>241</v>
      </c>
      <c r="AZ499"/>
      <c r="BA499"/>
      <c r="BB499"/>
      <c r="BC499"/>
      <c r="BD499"/>
    </row>
    <row r="500" spans="1:56" ht="15.75" customHeight="1" x14ac:dyDescent="0.2">
      <c r="A500" s="93" t="s">
        <v>1798</v>
      </c>
      <c r="B500" s="95" t="s">
        <v>2268</v>
      </c>
      <c r="C500" s="94" t="s">
        <v>2269</v>
      </c>
      <c r="D500" s="94" t="s">
        <v>349</v>
      </c>
      <c r="E500" s="94" t="s">
        <v>186</v>
      </c>
      <c r="F500" s="94" t="s">
        <v>391</v>
      </c>
      <c r="G500" s="96" t="s">
        <v>1456</v>
      </c>
      <c r="H500" s="96" t="s">
        <v>1457</v>
      </c>
      <c r="I500" s="96" t="s">
        <v>353</v>
      </c>
      <c r="J500" s="96" t="s">
        <v>186</v>
      </c>
      <c r="K500" s="96" t="s">
        <v>391</v>
      </c>
      <c r="L500" s="65">
        <f>HLOOKUP(L$20,$S$18:$AW500,ROW($S500)-ROW($S$18)+1,FALSE)</f>
        <v>857</v>
      </c>
      <c r="M500" s="65">
        <f>HLOOKUP(M$20,$S$18:$AW500,ROW($S500)-ROW($S$18)+1,FALSE)</f>
        <v>799</v>
      </c>
      <c r="N500" s="66">
        <f t="shared" si="12"/>
        <v>-6.7677946324387395E-2</v>
      </c>
      <c r="O500" s="31">
        <f>IF(ISERROR(SUMIF($B$21:$B$672,$B500,$M$21:$M$672)/SUMIF($B$21:$B$672,$B500,$L$21:$L$672)-1),"-",SUMIF($B$21:$B$672,$B500,$M$21:$M$672)/SUMIF($B$21:$B$672,$B500,$L$21:$L$672)-1)</f>
        <v>-6.4505566470203002E-2</v>
      </c>
      <c r="P500" s="31">
        <f>IF(ISERROR(SUMIF($J$21:$J$672,$J500,$M$21:$M$672)/SUMIF($J$21:$J$672,$J500,$L$21:$L$672)-1),"-",SUMIF($J$21:$J$672,$J500,$M$21:$M$672)/SUMIF($J$21:$J$672,$J500,$L$21:$L$672)-1)</f>
        <v>-5.4210264075734926E-2</v>
      </c>
      <c r="Q500" s="31">
        <f>IF(ISERROR(SUMIF($K$21:$K$672,$K500,$M$21:$M$672)/SUMIF($K$21:$K$672,$K500,$L$21:$L$672)-1),"-",SUMIF($K$21:$K$672,$K500,$M$21:$M$672)/SUMIF($K$21:$K$672,$K500,$L$21:$L$672)-1)</f>
        <v>-3.0916047319583084E-2</v>
      </c>
      <c r="R500" s="31">
        <f>IF(ISERROR(SUMIF($I$21:$I$672,$I500,$M$21:$M$672)/SUMIF($I$21:$I$672,$I500,$L$21:$L$672)-1),"-",SUMIF($I$21:$I$672,$I500,$M$21:$M$672)/SUMIF($I$21:$I$672,$I500,$L$21:$L$672)-1)</f>
        <v>-6.7677946324387395E-2</v>
      </c>
      <c r="S500" s="46">
        <v>766</v>
      </c>
      <c r="T500" s="46">
        <v>807</v>
      </c>
      <c r="U500" s="46">
        <v>826</v>
      </c>
      <c r="V500" s="46">
        <v>844</v>
      </c>
      <c r="W500" s="46">
        <v>857</v>
      </c>
      <c r="X500" s="46">
        <v>857</v>
      </c>
      <c r="Y500" s="46">
        <v>879</v>
      </c>
      <c r="Z500" s="46">
        <v>882</v>
      </c>
      <c r="AA500" s="46">
        <v>858</v>
      </c>
      <c r="AB500" s="46">
        <v>823</v>
      </c>
      <c r="AC500" s="46">
        <v>799</v>
      </c>
      <c r="AD500" s="46">
        <v>779</v>
      </c>
      <c r="AE500" s="46">
        <v>764</v>
      </c>
      <c r="AF500" s="46">
        <v>758</v>
      </c>
      <c r="AG500" s="46">
        <v>740</v>
      </c>
      <c r="AH500" s="46">
        <v>729</v>
      </c>
      <c r="AI500" s="46">
        <v>716</v>
      </c>
      <c r="AJ500" s="46">
        <v>704</v>
      </c>
      <c r="AK500" s="46">
        <v>696</v>
      </c>
      <c r="AL500" s="46">
        <v>692</v>
      </c>
      <c r="AM500" s="46">
        <v>695</v>
      </c>
      <c r="AN500" s="46">
        <v>701</v>
      </c>
      <c r="AO500" s="46">
        <v>714</v>
      </c>
      <c r="AP500" s="46">
        <v>731</v>
      </c>
      <c r="AQ500" s="46">
        <v>748</v>
      </c>
      <c r="AR500" s="47">
        <v>758</v>
      </c>
      <c r="AS500" s="80" t="str">
        <f>IF(COUNTIF(B$20:B500,B500)=1,1,"-")</f>
        <v>-</v>
      </c>
      <c r="AT500" s="80" t="str">
        <f>IF(COUNTIF(J$20:J500,J500)=1,1,"-")</f>
        <v>-</v>
      </c>
      <c r="AU500" s="80" t="str">
        <f>IF(COUNTIF(K$20:K500,K500)=1,1,"-")</f>
        <v>-</v>
      </c>
      <c r="AV500" s="80">
        <f>IF(COUNTIF(I$20:I500,I500)=1,1,"-")</f>
        <v>1</v>
      </c>
      <c r="AW500" s="48" t="s">
        <v>241</v>
      </c>
      <c r="AZ500"/>
      <c r="BA500"/>
      <c r="BB500"/>
      <c r="BC500"/>
      <c r="BD500"/>
    </row>
    <row r="501" spans="1:56" ht="15.75" customHeight="1" x14ac:dyDescent="0.2">
      <c r="A501" s="93" t="s">
        <v>1798</v>
      </c>
      <c r="B501" s="95" t="s">
        <v>2268</v>
      </c>
      <c r="C501" s="94" t="s">
        <v>2269</v>
      </c>
      <c r="D501" s="94" t="s">
        <v>349</v>
      </c>
      <c r="E501" s="94" t="s">
        <v>186</v>
      </c>
      <c r="F501" s="94" t="s">
        <v>391</v>
      </c>
      <c r="G501" s="96" t="s">
        <v>1458</v>
      </c>
      <c r="H501" s="96" t="s">
        <v>1459</v>
      </c>
      <c r="I501" s="96" t="s">
        <v>357</v>
      </c>
      <c r="J501" s="96" t="s">
        <v>186</v>
      </c>
      <c r="K501" s="96" t="s">
        <v>391</v>
      </c>
      <c r="L501" s="65">
        <f>HLOOKUP(L$20,$S$18:$AW501,ROW($S501)-ROW($S$18)+1,FALSE)</f>
        <v>171</v>
      </c>
      <c r="M501" s="65">
        <f>HLOOKUP(M$20,$S$18:$AW501,ROW($S501)-ROW($S$18)+1,FALSE)</f>
        <v>145</v>
      </c>
      <c r="N501" s="66">
        <f t="shared" si="12"/>
        <v>-0.15204678362573099</v>
      </c>
      <c r="O501" s="31">
        <f>IF(ISERROR(SUMIF($B$21:$B$672,$B501,$M$21:$M$672)/SUMIF($B$21:$B$672,$B501,$L$21:$L$672)-1),"-",SUMIF($B$21:$B$672,$B501,$M$21:$M$672)/SUMIF($B$21:$B$672,$B501,$L$21:$L$672)-1)</f>
        <v>-6.4505566470203002E-2</v>
      </c>
      <c r="P501" s="31">
        <f>IF(ISERROR(SUMIF($J$21:$J$672,$J501,$M$21:$M$672)/SUMIF($J$21:$J$672,$J501,$L$21:$L$672)-1),"-",SUMIF($J$21:$J$672,$J501,$M$21:$M$672)/SUMIF($J$21:$J$672,$J501,$L$21:$L$672)-1)</f>
        <v>-5.4210264075734926E-2</v>
      </c>
      <c r="Q501" s="31">
        <f>IF(ISERROR(SUMIF($K$21:$K$672,$K501,$M$21:$M$672)/SUMIF($K$21:$K$672,$K501,$L$21:$L$672)-1),"-",SUMIF($K$21:$K$672,$K501,$M$21:$M$672)/SUMIF($K$21:$K$672,$K501,$L$21:$L$672)-1)</f>
        <v>-3.0916047319583084E-2</v>
      </c>
      <c r="R501" s="31">
        <f>IF(ISERROR(SUMIF($I$21:$I$672,$I501,$M$21:$M$672)/SUMIF($I$21:$I$672,$I501,$L$21:$L$672)-1),"-",SUMIF($I$21:$I$672,$I501,$M$21:$M$672)/SUMIF($I$21:$I$672,$I501,$L$21:$L$672)-1)</f>
        <v>-0.15204678362573099</v>
      </c>
      <c r="S501" s="46">
        <v>130</v>
      </c>
      <c r="T501" s="46">
        <v>135</v>
      </c>
      <c r="U501" s="46">
        <v>154</v>
      </c>
      <c r="V501" s="46">
        <v>165</v>
      </c>
      <c r="W501" s="46">
        <v>172</v>
      </c>
      <c r="X501" s="46">
        <v>171</v>
      </c>
      <c r="Y501" s="46">
        <v>164</v>
      </c>
      <c r="Z501" s="46">
        <v>158</v>
      </c>
      <c r="AA501" s="46">
        <v>154</v>
      </c>
      <c r="AB501" s="46">
        <v>149</v>
      </c>
      <c r="AC501" s="46">
        <v>145</v>
      </c>
      <c r="AD501" s="46">
        <v>143</v>
      </c>
      <c r="AE501" s="46">
        <v>141</v>
      </c>
      <c r="AF501" s="46">
        <v>141</v>
      </c>
      <c r="AG501" s="46">
        <v>138</v>
      </c>
      <c r="AH501" s="46">
        <v>135</v>
      </c>
      <c r="AI501" s="46">
        <v>135</v>
      </c>
      <c r="AJ501" s="46">
        <v>134</v>
      </c>
      <c r="AK501" s="46">
        <v>134</v>
      </c>
      <c r="AL501" s="46">
        <v>133</v>
      </c>
      <c r="AM501" s="46">
        <v>132</v>
      </c>
      <c r="AN501" s="46">
        <v>132</v>
      </c>
      <c r="AO501" s="46">
        <v>134</v>
      </c>
      <c r="AP501" s="46">
        <v>136</v>
      </c>
      <c r="AQ501" s="46">
        <v>138</v>
      </c>
      <c r="AR501" s="47">
        <v>140</v>
      </c>
      <c r="AS501" s="80" t="str">
        <f>IF(COUNTIF(B$20:B501,B501)=1,1,"-")</f>
        <v>-</v>
      </c>
      <c r="AT501" s="80" t="str">
        <f>IF(COUNTIF(J$20:J501,J501)=1,1,"-")</f>
        <v>-</v>
      </c>
      <c r="AU501" s="80" t="str">
        <f>IF(COUNTIF(K$20:K501,K501)=1,1,"-")</f>
        <v>-</v>
      </c>
      <c r="AV501" s="80">
        <f>IF(COUNTIF(I$20:I501,I501)=1,1,"-")</f>
        <v>1</v>
      </c>
      <c r="AW501" s="48" t="s">
        <v>241</v>
      </c>
      <c r="AZ501"/>
      <c r="BA501"/>
      <c r="BB501"/>
      <c r="BC501"/>
      <c r="BD501"/>
    </row>
    <row r="502" spans="1:56" ht="15.75" customHeight="1" x14ac:dyDescent="0.2">
      <c r="A502" s="93" t="s">
        <v>1798</v>
      </c>
      <c r="B502" s="95" t="s">
        <v>2080</v>
      </c>
      <c r="C502" s="94" t="s">
        <v>2081</v>
      </c>
      <c r="D502" s="94" t="s">
        <v>39</v>
      </c>
      <c r="E502" s="94" t="s">
        <v>39</v>
      </c>
      <c r="F502" s="94" t="s">
        <v>384</v>
      </c>
      <c r="G502" s="96" t="s">
        <v>1460</v>
      </c>
      <c r="H502" s="96" t="s">
        <v>1461</v>
      </c>
      <c r="I502" s="96" t="s">
        <v>280</v>
      </c>
      <c r="J502" s="96" t="s">
        <v>278</v>
      </c>
      <c r="K502" s="96" t="s">
        <v>384</v>
      </c>
      <c r="L502" s="65">
        <f>HLOOKUP(L$20,$S$18:$AW502,ROW($S502)-ROW($S$18)+1,FALSE)</f>
        <v>5243</v>
      </c>
      <c r="M502" s="65">
        <f>HLOOKUP(M$20,$S$18:$AW502,ROW($S502)-ROW($S$18)+1,FALSE)</f>
        <v>5019</v>
      </c>
      <c r="N502" s="66">
        <f t="shared" si="12"/>
        <v>-4.2723631508678195E-2</v>
      </c>
      <c r="O502" s="31">
        <f>IF(ISERROR(SUMIF($B$21:$B$672,$B502,$M$21:$M$672)/SUMIF($B$21:$B$672,$B502,$L$21:$L$672)-1),"-",SUMIF($B$21:$B$672,$B502,$M$21:$M$672)/SUMIF($B$21:$B$672,$B502,$L$21:$L$672)-1)</f>
        <v>1.4836232639711788E-2</v>
      </c>
      <c r="P502" s="31">
        <f>IF(ISERROR(SUMIF($J$21:$J$672,$J502,$M$21:$M$672)/SUMIF($J$21:$J$672,$J502,$L$21:$L$672)-1),"-",SUMIF($J$21:$J$672,$J502,$M$21:$M$672)/SUMIF($J$21:$J$672,$J502,$L$21:$L$672)-1)</f>
        <v>-4.881066959989E-2</v>
      </c>
      <c r="Q502" s="31">
        <f>IF(ISERROR(SUMIF($K$21:$K$672,$K502,$M$21:$M$672)/SUMIF($K$21:$K$672,$K502,$L$21:$L$672)-1),"-",SUMIF($K$21:$K$672,$K502,$M$21:$M$672)/SUMIF($K$21:$K$672,$K502,$L$21:$L$672)-1)</f>
        <v>-2.2365450582957913E-2</v>
      </c>
      <c r="R502" s="31">
        <f>IF(ISERROR(SUMIF($I$21:$I$672,$I502,$M$21:$M$672)/SUMIF($I$21:$I$672,$I502,$L$21:$L$672)-1),"-",SUMIF($I$21:$I$672,$I502,$M$21:$M$672)/SUMIF($I$21:$I$672,$I502,$L$21:$L$672)-1)</f>
        <v>-4.881066959989E-2</v>
      </c>
      <c r="S502" s="46">
        <v>5746</v>
      </c>
      <c r="T502" s="46">
        <v>5637</v>
      </c>
      <c r="U502" s="46">
        <v>5572</v>
      </c>
      <c r="V502" s="46">
        <v>5333</v>
      </c>
      <c r="W502" s="46">
        <v>5245</v>
      </c>
      <c r="X502" s="46">
        <v>5243</v>
      </c>
      <c r="Y502" s="46">
        <v>5178</v>
      </c>
      <c r="Z502" s="46">
        <v>5181</v>
      </c>
      <c r="AA502" s="46">
        <v>5181</v>
      </c>
      <c r="AB502" s="46">
        <v>5108</v>
      </c>
      <c r="AC502" s="46">
        <v>5019</v>
      </c>
      <c r="AD502" s="46">
        <v>4961</v>
      </c>
      <c r="AE502" s="46">
        <v>4935</v>
      </c>
      <c r="AF502" s="46">
        <v>4922</v>
      </c>
      <c r="AG502" s="46">
        <v>4917</v>
      </c>
      <c r="AH502" s="46">
        <v>4865</v>
      </c>
      <c r="AI502" s="46">
        <v>4809</v>
      </c>
      <c r="AJ502" s="46">
        <v>4735</v>
      </c>
      <c r="AK502" s="46">
        <v>4673</v>
      </c>
      <c r="AL502" s="46">
        <v>4634</v>
      </c>
      <c r="AM502" s="46">
        <v>4632</v>
      </c>
      <c r="AN502" s="46">
        <v>4657</v>
      </c>
      <c r="AO502" s="46">
        <v>4687</v>
      </c>
      <c r="AP502" s="46">
        <v>4712</v>
      </c>
      <c r="AQ502" s="46">
        <v>4744</v>
      </c>
      <c r="AR502" s="47">
        <v>4783</v>
      </c>
      <c r="AS502" s="80" t="str">
        <f>IF(COUNTIF(B$20:B502,B502)=1,1,"-")</f>
        <v>-</v>
      </c>
      <c r="AT502" s="80" t="str">
        <f>IF(COUNTIF(J$20:J502,J502)=1,1,"-")</f>
        <v>-</v>
      </c>
      <c r="AU502" s="80" t="str">
        <f>IF(COUNTIF(K$20:K502,K502)=1,1,"-")</f>
        <v>-</v>
      </c>
      <c r="AV502" s="80" t="str">
        <f>IF(COUNTIF(I$20:I502,I502)=1,1,"-")</f>
        <v>-</v>
      </c>
      <c r="AW502" s="48" t="s">
        <v>241</v>
      </c>
      <c r="AZ502"/>
      <c r="BA502"/>
      <c r="BB502"/>
      <c r="BC502"/>
      <c r="BD502"/>
    </row>
    <row r="503" spans="1:56" ht="15.75" customHeight="1" x14ac:dyDescent="0.2">
      <c r="A503" s="93" t="s">
        <v>1798</v>
      </c>
      <c r="B503" s="95" t="s">
        <v>1956</v>
      </c>
      <c r="C503" s="94" t="s">
        <v>1957</v>
      </c>
      <c r="D503" s="94" t="s">
        <v>62</v>
      </c>
      <c r="E503" s="94" t="s">
        <v>62</v>
      </c>
      <c r="F503" s="94" t="s">
        <v>389</v>
      </c>
      <c r="G503" s="96" t="s">
        <v>1462</v>
      </c>
      <c r="H503" s="96" t="s">
        <v>1463</v>
      </c>
      <c r="I503" s="96" t="s">
        <v>67</v>
      </c>
      <c r="J503" s="96" t="s">
        <v>67</v>
      </c>
      <c r="K503" s="96" t="s">
        <v>389</v>
      </c>
      <c r="L503" s="65">
        <f>HLOOKUP(L$20,$S$18:$AW503,ROW($S503)-ROW($S$18)+1,FALSE)</f>
        <v>1219</v>
      </c>
      <c r="M503" s="65">
        <f>HLOOKUP(M$20,$S$18:$AW503,ROW($S503)-ROW($S$18)+1,FALSE)</f>
        <v>1285</v>
      </c>
      <c r="N503" s="66">
        <f t="shared" si="12"/>
        <v>5.4142739950779228E-2</v>
      </c>
      <c r="O503" s="31">
        <f>IF(ISERROR(SUMIF($B$21:$B$672,$B503,$M$21:$M$672)/SUMIF($B$21:$B$672,$B503,$L$21:$L$672)-1),"-",SUMIF($B$21:$B$672,$B503,$M$21:$M$672)/SUMIF($B$21:$B$672,$B503,$L$21:$L$672)-1)</f>
        <v>-6.9290712468193405E-2</v>
      </c>
      <c r="P503" s="31">
        <f>IF(ISERROR(SUMIF($J$21:$J$672,$J503,$M$21:$M$672)/SUMIF($J$21:$J$672,$J503,$L$21:$L$672)-1),"-",SUMIF($J$21:$J$672,$J503,$M$21:$M$672)/SUMIF($J$21:$J$672,$J503,$L$21:$L$672)-1)</f>
        <v>-4.6036930033915291E-2</v>
      </c>
      <c r="Q503" s="31">
        <f>IF(ISERROR(SUMIF($K$21:$K$672,$K503,$M$21:$M$672)/SUMIF($K$21:$K$672,$K503,$L$21:$L$672)-1),"-",SUMIF($K$21:$K$672,$K503,$M$21:$M$672)/SUMIF($K$21:$K$672,$K503,$L$21:$L$672)-1)</f>
        <v>-7.8231982896267982E-2</v>
      </c>
      <c r="R503" s="31">
        <f>IF(ISERROR(SUMIF($I$21:$I$672,$I503,$M$21:$M$672)/SUMIF($I$21:$I$672,$I503,$L$21:$L$672)-1),"-",SUMIF($I$21:$I$672,$I503,$M$21:$M$672)/SUMIF($I$21:$I$672,$I503,$L$21:$L$672)-1)</f>
        <v>-4.6036930033915291E-2</v>
      </c>
      <c r="S503" s="46">
        <v>1221</v>
      </c>
      <c r="T503" s="46">
        <v>1192</v>
      </c>
      <c r="U503" s="46">
        <v>1189</v>
      </c>
      <c r="V503" s="46">
        <v>1172</v>
      </c>
      <c r="W503" s="46">
        <v>1205</v>
      </c>
      <c r="X503" s="46">
        <v>1219</v>
      </c>
      <c r="Y503" s="46">
        <v>1280</v>
      </c>
      <c r="Z503" s="46">
        <v>1300</v>
      </c>
      <c r="AA503" s="46">
        <v>1304</v>
      </c>
      <c r="AB503" s="46">
        <v>1284</v>
      </c>
      <c r="AC503" s="46">
        <v>1285</v>
      </c>
      <c r="AD503" s="46">
        <v>1301</v>
      </c>
      <c r="AE503" s="46">
        <v>1299</v>
      </c>
      <c r="AF503" s="46">
        <v>1307</v>
      </c>
      <c r="AG503" s="46">
        <v>1314</v>
      </c>
      <c r="AH503" s="46">
        <v>1313</v>
      </c>
      <c r="AI503" s="46">
        <v>1286</v>
      </c>
      <c r="AJ503" s="46">
        <v>1270</v>
      </c>
      <c r="AK503" s="46">
        <v>1269</v>
      </c>
      <c r="AL503" s="46">
        <v>1279</v>
      </c>
      <c r="AM503" s="46">
        <v>1287</v>
      </c>
      <c r="AN503" s="46">
        <v>1302</v>
      </c>
      <c r="AO503" s="46">
        <v>1322</v>
      </c>
      <c r="AP503" s="46">
        <v>1357</v>
      </c>
      <c r="AQ503" s="46">
        <v>1384</v>
      </c>
      <c r="AR503" s="47">
        <v>1403</v>
      </c>
      <c r="AS503" s="80" t="str">
        <f>IF(COUNTIF(B$20:B503,B503)=1,1,"-")</f>
        <v>-</v>
      </c>
      <c r="AT503" s="80" t="str">
        <f>IF(COUNTIF(J$20:J503,J503)=1,1,"-")</f>
        <v>-</v>
      </c>
      <c r="AU503" s="80" t="str">
        <f>IF(COUNTIF(K$20:K503,K503)=1,1,"-")</f>
        <v>-</v>
      </c>
      <c r="AV503" s="80" t="str">
        <f>IF(COUNTIF(I$20:I503,I503)=1,1,"-")</f>
        <v>-</v>
      </c>
      <c r="AW503" s="48" t="s">
        <v>241</v>
      </c>
      <c r="AZ503"/>
      <c r="BA503"/>
      <c r="BB503"/>
      <c r="BC503"/>
      <c r="BD503"/>
    </row>
    <row r="504" spans="1:56" ht="15.75" customHeight="1" x14ac:dyDescent="0.2">
      <c r="A504" s="93" t="s">
        <v>1798</v>
      </c>
      <c r="B504" s="95" t="s">
        <v>1970</v>
      </c>
      <c r="C504" s="94" t="s">
        <v>1971</v>
      </c>
      <c r="D504" s="94" t="s">
        <v>62</v>
      </c>
      <c r="E504" s="94" t="s">
        <v>62</v>
      </c>
      <c r="F504" s="94" t="s">
        <v>389</v>
      </c>
      <c r="G504" s="96" t="s">
        <v>1464</v>
      </c>
      <c r="H504" s="96" t="s">
        <v>1465</v>
      </c>
      <c r="I504" s="96" t="s">
        <v>62</v>
      </c>
      <c r="J504" s="96" t="s">
        <v>62</v>
      </c>
      <c r="K504" s="96" t="s">
        <v>389</v>
      </c>
      <c r="L504" s="65">
        <f>HLOOKUP(L$20,$S$18:$AW504,ROW($S504)-ROW($S$18)+1,FALSE)</f>
        <v>450</v>
      </c>
      <c r="M504" s="65">
        <f>HLOOKUP(M$20,$S$18:$AW504,ROW($S504)-ROW($S$18)+1,FALSE)</f>
        <v>376</v>
      </c>
      <c r="N504" s="66">
        <f t="shared" si="12"/>
        <v>-0.16444444444444439</v>
      </c>
      <c r="O504" s="31">
        <f>IF(ISERROR(SUMIF($B$21:$B$672,$B504,$M$21:$M$672)/SUMIF($B$21:$B$672,$B504,$L$21:$L$672)-1),"-",SUMIF($B$21:$B$672,$B504,$M$21:$M$672)/SUMIF($B$21:$B$672,$B504,$L$21:$L$672)-1)</f>
        <v>-4.7592067988668552E-2</v>
      </c>
      <c r="P504" s="31">
        <f>IF(ISERROR(SUMIF($J$21:$J$672,$J504,$M$21:$M$672)/SUMIF($J$21:$J$672,$J504,$L$21:$L$672)-1),"-",SUMIF($J$21:$J$672,$J504,$M$21:$M$672)/SUMIF($J$21:$J$672,$J504,$L$21:$L$672)-1)</f>
        <v>-4.8067437897946319E-2</v>
      </c>
      <c r="Q504" s="31">
        <f>IF(ISERROR(SUMIF($K$21:$K$672,$K504,$M$21:$M$672)/SUMIF($K$21:$K$672,$K504,$L$21:$L$672)-1),"-",SUMIF($K$21:$K$672,$K504,$M$21:$M$672)/SUMIF($K$21:$K$672,$K504,$L$21:$L$672)-1)</f>
        <v>-7.8231982896267982E-2</v>
      </c>
      <c r="R504" s="31">
        <f>IF(ISERROR(SUMIF($I$21:$I$672,$I504,$M$21:$M$672)/SUMIF($I$21:$I$672,$I504,$L$21:$L$672)-1),"-",SUMIF($I$21:$I$672,$I504,$M$21:$M$672)/SUMIF($I$21:$I$672,$I504,$L$21:$L$672)-1)</f>
        <v>-4.8067437897946319E-2</v>
      </c>
      <c r="S504" s="46">
        <v>941</v>
      </c>
      <c r="T504" s="46">
        <v>838</v>
      </c>
      <c r="U504" s="46">
        <v>675</v>
      </c>
      <c r="V504" s="46">
        <v>552</v>
      </c>
      <c r="W504" s="46">
        <v>462</v>
      </c>
      <c r="X504" s="46">
        <v>450</v>
      </c>
      <c r="Y504" s="46">
        <v>390</v>
      </c>
      <c r="Z504" s="46">
        <v>347</v>
      </c>
      <c r="AA504" s="46">
        <v>360</v>
      </c>
      <c r="AB504" s="46">
        <v>373</v>
      </c>
      <c r="AC504" s="46">
        <v>376</v>
      </c>
      <c r="AD504" s="46">
        <v>378</v>
      </c>
      <c r="AE504" s="46">
        <v>377</v>
      </c>
      <c r="AF504" s="46">
        <v>376</v>
      </c>
      <c r="AG504" s="46">
        <v>377</v>
      </c>
      <c r="AH504" s="46">
        <v>374</v>
      </c>
      <c r="AI504" s="46">
        <v>372</v>
      </c>
      <c r="AJ504" s="46">
        <v>365</v>
      </c>
      <c r="AK504" s="46">
        <v>362</v>
      </c>
      <c r="AL504" s="46">
        <v>359</v>
      </c>
      <c r="AM504" s="46">
        <v>361</v>
      </c>
      <c r="AN504" s="46">
        <v>365</v>
      </c>
      <c r="AO504" s="46">
        <v>370</v>
      </c>
      <c r="AP504" s="46">
        <v>377</v>
      </c>
      <c r="AQ504" s="46">
        <v>382</v>
      </c>
      <c r="AR504" s="47">
        <v>389</v>
      </c>
      <c r="AS504" s="80" t="str">
        <f>IF(COUNTIF(B$20:B504,B504)=1,1,"-")</f>
        <v>-</v>
      </c>
      <c r="AT504" s="80" t="str">
        <f>IF(COUNTIF(J$20:J504,J504)=1,1,"-")</f>
        <v>-</v>
      </c>
      <c r="AU504" s="80" t="str">
        <f>IF(COUNTIF(K$20:K504,K504)=1,1,"-")</f>
        <v>-</v>
      </c>
      <c r="AV504" s="80" t="str">
        <f>IF(COUNTIF(I$20:I504,I504)=1,1,"-")</f>
        <v>-</v>
      </c>
      <c r="AW504" s="48" t="s">
        <v>241</v>
      </c>
      <c r="AZ504"/>
      <c r="BA504"/>
      <c r="BB504"/>
      <c r="BC504"/>
      <c r="BD504"/>
    </row>
    <row r="505" spans="1:56" ht="15.75" customHeight="1" x14ac:dyDescent="0.2">
      <c r="A505" s="93" t="s">
        <v>1798</v>
      </c>
      <c r="B505" s="95" t="s">
        <v>462</v>
      </c>
      <c r="C505" s="94" t="s">
        <v>271</v>
      </c>
      <c r="D505" s="94" t="s">
        <v>377</v>
      </c>
      <c r="E505" s="94" t="s">
        <v>220</v>
      </c>
      <c r="F505" s="94" t="s">
        <v>391</v>
      </c>
      <c r="G505" s="96" t="s">
        <v>1466</v>
      </c>
      <c r="H505" s="96" t="s">
        <v>1467</v>
      </c>
      <c r="I505" s="96" t="s">
        <v>377</v>
      </c>
      <c r="J505" s="96" t="s">
        <v>220</v>
      </c>
      <c r="K505" s="96" t="s">
        <v>391</v>
      </c>
      <c r="L505" s="65">
        <f>HLOOKUP(L$20,$S$18:$AW505,ROW($S505)-ROW($S$18)+1,FALSE)</f>
        <v>1770</v>
      </c>
      <c r="M505" s="65">
        <f>HLOOKUP(M$20,$S$18:$AW505,ROW($S505)-ROW($S$18)+1,FALSE)</f>
        <v>1698</v>
      </c>
      <c r="N505" s="66">
        <f t="shared" si="12"/>
        <v>-4.067796610169494E-2</v>
      </c>
      <c r="O505" s="31">
        <f>IF(ISERROR(SUMIF($B$21:$B$672,$B505,$M$21:$M$672)/SUMIF($B$21:$B$672,$B505,$L$21:$L$672)-1),"-",SUMIF($B$21:$B$672,$B505,$M$21:$M$672)/SUMIF($B$21:$B$672,$B505,$L$21:$L$672)-1)</f>
        <v>-4.067796610169494E-2</v>
      </c>
      <c r="P505" s="31">
        <f>IF(ISERROR(SUMIF($J$21:$J$672,$J505,$M$21:$M$672)/SUMIF($J$21:$J$672,$J505,$L$21:$L$672)-1),"-",SUMIF($J$21:$J$672,$J505,$M$21:$M$672)/SUMIF($J$21:$J$672,$J505,$L$21:$L$672)-1)</f>
        <v>-4.067796610169494E-2</v>
      </c>
      <c r="Q505" s="31">
        <f>IF(ISERROR(SUMIF($K$21:$K$672,$K505,$M$21:$M$672)/SUMIF($K$21:$K$672,$K505,$L$21:$L$672)-1),"-",SUMIF($K$21:$K$672,$K505,$M$21:$M$672)/SUMIF($K$21:$K$672,$K505,$L$21:$L$672)-1)</f>
        <v>-3.0916047319583084E-2</v>
      </c>
      <c r="R505" s="31">
        <f>IF(ISERROR(SUMIF($I$21:$I$672,$I505,$M$21:$M$672)/SUMIF($I$21:$I$672,$I505,$L$21:$L$672)-1),"-",SUMIF($I$21:$I$672,$I505,$M$21:$M$672)/SUMIF($I$21:$I$672,$I505,$L$21:$L$672)-1)</f>
        <v>-4.067796610169494E-2</v>
      </c>
      <c r="S505" s="46">
        <v>1455</v>
      </c>
      <c r="T505" s="46">
        <v>1517</v>
      </c>
      <c r="U505" s="46">
        <v>1602</v>
      </c>
      <c r="V505" s="46">
        <v>1658</v>
      </c>
      <c r="W505" s="46">
        <v>1744</v>
      </c>
      <c r="X505" s="46">
        <v>1770</v>
      </c>
      <c r="Y505" s="46">
        <v>1766</v>
      </c>
      <c r="Z505" s="46">
        <v>1770</v>
      </c>
      <c r="AA505" s="46">
        <v>1764</v>
      </c>
      <c r="AB505" s="46">
        <v>1725</v>
      </c>
      <c r="AC505" s="46">
        <v>1698</v>
      </c>
      <c r="AD505" s="46">
        <v>1653</v>
      </c>
      <c r="AE505" s="46">
        <v>1612</v>
      </c>
      <c r="AF505" s="46">
        <v>1556</v>
      </c>
      <c r="AG505" s="46">
        <v>1508</v>
      </c>
      <c r="AH505" s="46">
        <v>1449</v>
      </c>
      <c r="AI505" s="46">
        <v>1382</v>
      </c>
      <c r="AJ505" s="46">
        <v>1330</v>
      </c>
      <c r="AK505" s="46">
        <v>1291</v>
      </c>
      <c r="AL505" s="46">
        <v>1281</v>
      </c>
      <c r="AM505" s="46">
        <v>1303</v>
      </c>
      <c r="AN505" s="46">
        <v>1321</v>
      </c>
      <c r="AO505" s="46">
        <v>1335</v>
      </c>
      <c r="AP505" s="46">
        <v>1364</v>
      </c>
      <c r="AQ505" s="46">
        <v>1399</v>
      </c>
      <c r="AR505" s="47">
        <v>1410</v>
      </c>
      <c r="AS505" s="80">
        <f>IF(COUNTIF(B$20:B505,B505)=1,1,"-")</f>
        <v>1</v>
      </c>
      <c r="AT505" s="80">
        <f>IF(COUNTIF(J$20:J505,J505)=1,1,"-")</f>
        <v>1</v>
      </c>
      <c r="AU505" s="80" t="str">
        <f>IF(COUNTIF(K$20:K505,K505)=1,1,"-")</f>
        <v>-</v>
      </c>
      <c r="AV505" s="80">
        <f>IF(COUNTIF(I$20:I505,I505)=1,1,"-")</f>
        <v>1</v>
      </c>
      <c r="AW505" s="48" t="s">
        <v>241</v>
      </c>
      <c r="AZ505"/>
      <c r="BA505"/>
      <c r="BB505"/>
      <c r="BC505"/>
      <c r="BD505"/>
    </row>
    <row r="506" spans="1:56" ht="15.75" customHeight="1" x14ac:dyDescent="0.2">
      <c r="A506" s="93" t="s">
        <v>1798</v>
      </c>
      <c r="B506" s="95" t="s">
        <v>1956</v>
      </c>
      <c r="C506" s="94" t="s">
        <v>1957</v>
      </c>
      <c r="D506" s="94" t="s">
        <v>62</v>
      </c>
      <c r="E506" s="94" t="s">
        <v>62</v>
      </c>
      <c r="F506" s="94" t="s">
        <v>389</v>
      </c>
      <c r="G506" s="96" t="s">
        <v>1468</v>
      </c>
      <c r="H506" s="96" t="s">
        <v>1469</v>
      </c>
      <c r="I506" s="96" t="s">
        <v>67</v>
      </c>
      <c r="J506" s="96" t="s">
        <v>67</v>
      </c>
      <c r="K506" s="96" t="s">
        <v>389</v>
      </c>
      <c r="L506" s="65">
        <f>HLOOKUP(L$20,$S$18:$AW506,ROW($S506)-ROW($S$18)+1,FALSE)</f>
        <v>2404</v>
      </c>
      <c r="M506" s="65">
        <f>HLOOKUP(M$20,$S$18:$AW506,ROW($S506)-ROW($S$18)+1,FALSE)</f>
        <v>2183</v>
      </c>
      <c r="N506" s="66">
        <f t="shared" si="12"/>
        <v>-9.1930116472545786E-2</v>
      </c>
      <c r="O506" s="31">
        <f>IF(ISERROR(SUMIF($B$21:$B$672,$B506,$M$21:$M$672)/SUMIF($B$21:$B$672,$B506,$L$21:$L$672)-1),"-",SUMIF($B$21:$B$672,$B506,$M$21:$M$672)/SUMIF($B$21:$B$672,$B506,$L$21:$L$672)-1)</f>
        <v>-6.9290712468193405E-2</v>
      </c>
      <c r="P506" s="31">
        <f>IF(ISERROR(SUMIF($J$21:$J$672,$J506,$M$21:$M$672)/SUMIF($J$21:$J$672,$J506,$L$21:$L$672)-1),"-",SUMIF($J$21:$J$672,$J506,$M$21:$M$672)/SUMIF($J$21:$J$672,$J506,$L$21:$L$672)-1)</f>
        <v>-4.6036930033915291E-2</v>
      </c>
      <c r="Q506" s="31">
        <f>IF(ISERROR(SUMIF($K$21:$K$672,$K506,$M$21:$M$672)/SUMIF($K$21:$K$672,$K506,$L$21:$L$672)-1),"-",SUMIF($K$21:$K$672,$K506,$M$21:$M$672)/SUMIF($K$21:$K$672,$K506,$L$21:$L$672)-1)</f>
        <v>-7.8231982896267982E-2</v>
      </c>
      <c r="R506" s="31">
        <f>IF(ISERROR(SUMIF($I$21:$I$672,$I506,$M$21:$M$672)/SUMIF($I$21:$I$672,$I506,$L$21:$L$672)-1),"-",SUMIF($I$21:$I$672,$I506,$M$21:$M$672)/SUMIF($I$21:$I$672,$I506,$L$21:$L$672)-1)</f>
        <v>-4.6036930033915291E-2</v>
      </c>
      <c r="S506" s="46">
        <v>1812</v>
      </c>
      <c r="T506" s="46">
        <v>1940</v>
      </c>
      <c r="U506" s="46">
        <v>2185</v>
      </c>
      <c r="V506" s="46">
        <v>2337</v>
      </c>
      <c r="W506" s="46">
        <v>2410</v>
      </c>
      <c r="X506" s="46">
        <v>2404</v>
      </c>
      <c r="Y506" s="46">
        <v>2338</v>
      </c>
      <c r="Z506" s="46">
        <v>2278</v>
      </c>
      <c r="AA506" s="46">
        <v>2217</v>
      </c>
      <c r="AB506" s="46">
        <v>2192</v>
      </c>
      <c r="AC506" s="46">
        <v>2183</v>
      </c>
      <c r="AD506" s="46">
        <v>2175</v>
      </c>
      <c r="AE506" s="46">
        <v>2154</v>
      </c>
      <c r="AF506" s="46">
        <v>2143</v>
      </c>
      <c r="AG506" s="46">
        <v>2125</v>
      </c>
      <c r="AH506" s="46">
        <v>2094</v>
      </c>
      <c r="AI506" s="46">
        <v>2070</v>
      </c>
      <c r="AJ506" s="46">
        <v>2050</v>
      </c>
      <c r="AK506" s="46">
        <v>2023</v>
      </c>
      <c r="AL506" s="46">
        <v>2001</v>
      </c>
      <c r="AM506" s="46">
        <v>2013</v>
      </c>
      <c r="AN506" s="46">
        <v>2024</v>
      </c>
      <c r="AO506" s="46">
        <v>2045</v>
      </c>
      <c r="AP506" s="46">
        <v>2065</v>
      </c>
      <c r="AQ506" s="46">
        <v>2088</v>
      </c>
      <c r="AR506" s="47">
        <v>2118</v>
      </c>
      <c r="AS506" s="80" t="str">
        <f>IF(COUNTIF(B$20:B506,B506)=1,1,"-")</f>
        <v>-</v>
      </c>
      <c r="AT506" s="80" t="str">
        <f>IF(COUNTIF(J$20:J506,J506)=1,1,"-")</f>
        <v>-</v>
      </c>
      <c r="AU506" s="80" t="str">
        <f>IF(COUNTIF(K$20:K506,K506)=1,1,"-")</f>
        <v>-</v>
      </c>
      <c r="AV506" s="80" t="str">
        <f>IF(COUNTIF(I$20:I506,I506)=1,1,"-")</f>
        <v>-</v>
      </c>
      <c r="AW506" s="48" t="s">
        <v>241</v>
      </c>
      <c r="AZ506"/>
      <c r="BA506"/>
      <c r="BB506"/>
      <c r="BC506"/>
      <c r="BD506"/>
    </row>
    <row r="507" spans="1:56" ht="15.75" customHeight="1" x14ac:dyDescent="0.2">
      <c r="A507" s="93" t="s">
        <v>1798</v>
      </c>
      <c r="B507" s="95" t="s">
        <v>1897</v>
      </c>
      <c r="C507" s="94" t="s">
        <v>1898</v>
      </c>
      <c r="D507" s="94" t="s">
        <v>281</v>
      </c>
      <c r="E507" s="94" t="s">
        <v>129</v>
      </c>
      <c r="F507" s="94" t="s">
        <v>385</v>
      </c>
      <c r="G507" s="96" t="s">
        <v>1470</v>
      </c>
      <c r="H507" s="96" t="s">
        <v>1471</v>
      </c>
      <c r="I507" s="96" t="s">
        <v>174</v>
      </c>
      <c r="J507" s="96" t="s">
        <v>174</v>
      </c>
      <c r="K507" s="96" t="s">
        <v>385</v>
      </c>
      <c r="L507" s="65">
        <f>HLOOKUP(L$20,$S$18:$AW507,ROW($S507)-ROW($S$18)+1,FALSE)</f>
        <v>1914</v>
      </c>
      <c r="M507" s="65">
        <f>HLOOKUP(M$20,$S$18:$AW507,ROW($S507)-ROW($S$18)+1,FALSE)</f>
        <v>1813</v>
      </c>
      <c r="N507" s="66">
        <f t="shared" si="12"/>
        <v>-5.2769070010449282E-2</v>
      </c>
      <c r="O507" s="31">
        <f>IF(ISERROR(SUMIF($B$21:$B$672,$B507,$M$21:$M$672)/SUMIF($B$21:$B$672,$B507,$L$21:$L$672)-1),"-",SUMIF($B$21:$B$672,$B507,$M$21:$M$672)/SUMIF($B$21:$B$672,$B507,$L$21:$L$672)-1)</f>
        <v>-0.1098229781325929</v>
      </c>
      <c r="P507" s="31">
        <f>IF(ISERROR(SUMIF($J$21:$J$672,$J507,$M$21:$M$672)/SUMIF($J$21:$J$672,$J507,$L$21:$L$672)-1),"-",SUMIF($J$21:$J$672,$J507,$M$21:$M$672)/SUMIF($J$21:$J$672,$J507,$L$21:$L$672)-1)</f>
        <v>-5.2769070010449282E-2</v>
      </c>
      <c r="Q507" s="31">
        <f>IF(ISERROR(SUMIF($K$21:$K$672,$K507,$M$21:$M$672)/SUMIF($K$21:$K$672,$K507,$L$21:$L$672)-1),"-",SUMIF($K$21:$K$672,$K507,$M$21:$M$672)/SUMIF($K$21:$K$672,$K507,$L$21:$L$672)-1)</f>
        <v>-0.10412074832930718</v>
      </c>
      <c r="R507" s="31">
        <f>IF(ISERROR(SUMIF($I$21:$I$672,$I507,$M$21:$M$672)/SUMIF($I$21:$I$672,$I507,$L$21:$L$672)-1),"-",SUMIF($I$21:$I$672,$I507,$M$21:$M$672)/SUMIF($I$21:$I$672,$I507,$L$21:$L$672)-1)</f>
        <v>-5.2769070010449282E-2</v>
      </c>
      <c r="S507" s="46">
        <v>1674</v>
      </c>
      <c r="T507" s="46">
        <v>1671</v>
      </c>
      <c r="U507" s="46">
        <v>1701</v>
      </c>
      <c r="V507" s="46">
        <v>1787</v>
      </c>
      <c r="W507" s="46">
        <v>1801</v>
      </c>
      <c r="X507" s="46">
        <v>1914</v>
      </c>
      <c r="Y507" s="46">
        <v>1959</v>
      </c>
      <c r="Z507" s="46">
        <v>1954</v>
      </c>
      <c r="AA507" s="46">
        <v>1921</v>
      </c>
      <c r="AB507" s="46">
        <v>1873</v>
      </c>
      <c r="AC507" s="46">
        <v>1813</v>
      </c>
      <c r="AD507" s="46">
        <v>1743</v>
      </c>
      <c r="AE507" s="46">
        <v>1706</v>
      </c>
      <c r="AF507" s="46">
        <v>1677</v>
      </c>
      <c r="AG507" s="46">
        <v>1647</v>
      </c>
      <c r="AH507" s="46">
        <v>1589</v>
      </c>
      <c r="AI507" s="46">
        <v>1549</v>
      </c>
      <c r="AJ507" s="46">
        <v>1514</v>
      </c>
      <c r="AK507" s="46">
        <v>1485</v>
      </c>
      <c r="AL507" s="46">
        <v>1456</v>
      </c>
      <c r="AM507" s="46">
        <v>1448</v>
      </c>
      <c r="AN507" s="46">
        <v>1448</v>
      </c>
      <c r="AO507" s="46">
        <v>1473</v>
      </c>
      <c r="AP507" s="46">
        <v>1479</v>
      </c>
      <c r="AQ507" s="46">
        <v>1496</v>
      </c>
      <c r="AR507" s="47">
        <v>1536</v>
      </c>
      <c r="AS507" s="80" t="str">
        <f>IF(COUNTIF(B$20:B507,B507)=1,1,"-")</f>
        <v>-</v>
      </c>
      <c r="AT507" s="80">
        <f>IF(COUNTIF(J$20:J507,J507)=1,1,"-")</f>
        <v>1</v>
      </c>
      <c r="AU507" s="80" t="str">
        <f>IF(COUNTIF(K$20:K507,K507)=1,1,"-")</f>
        <v>-</v>
      </c>
      <c r="AV507" s="80">
        <f>IF(COUNTIF(I$20:I507,I507)=1,1,"-")</f>
        <v>1</v>
      </c>
      <c r="AW507" s="48" t="s">
        <v>241</v>
      </c>
      <c r="AZ507"/>
      <c r="BA507"/>
      <c r="BB507"/>
      <c r="BC507"/>
      <c r="BD507"/>
    </row>
    <row r="508" spans="1:56" ht="15.75" customHeight="1" x14ac:dyDescent="0.2">
      <c r="A508" s="93" t="s">
        <v>1798</v>
      </c>
      <c r="B508" s="95" t="s">
        <v>1956</v>
      </c>
      <c r="C508" s="94" t="s">
        <v>1957</v>
      </c>
      <c r="D508" s="94" t="s">
        <v>62</v>
      </c>
      <c r="E508" s="94" t="s">
        <v>62</v>
      </c>
      <c r="F508" s="94" t="s">
        <v>389</v>
      </c>
      <c r="G508" s="96" t="s">
        <v>1472</v>
      </c>
      <c r="H508" s="96" t="s">
        <v>1473</v>
      </c>
      <c r="I508" s="96" t="s">
        <v>153</v>
      </c>
      <c r="J508" s="96" t="s">
        <v>153</v>
      </c>
      <c r="K508" s="96" t="s">
        <v>389</v>
      </c>
      <c r="L508" s="65">
        <f>HLOOKUP(L$20,$S$18:$AW508,ROW($S508)-ROW($S$18)+1,FALSE)</f>
        <v>3697</v>
      </c>
      <c r="M508" s="65">
        <f>HLOOKUP(M$20,$S$18:$AW508,ROW($S508)-ROW($S$18)+1,FALSE)</f>
        <v>3455</v>
      </c>
      <c r="N508" s="66">
        <f t="shared" si="12"/>
        <v>-6.5458479848525819E-2</v>
      </c>
      <c r="O508" s="31">
        <f>IF(ISERROR(SUMIF($B$21:$B$672,$B508,$M$21:$M$672)/SUMIF($B$21:$B$672,$B508,$L$21:$L$672)-1),"-",SUMIF($B$21:$B$672,$B508,$M$21:$M$672)/SUMIF($B$21:$B$672,$B508,$L$21:$L$672)-1)</f>
        <v>-6.9290712468193405E-2</v>
      </c>
      <c r="P508" s="31">
        <f>IF(ISERROR(SUMIF($J$21:$J$672,$J508,$M$21:$M$672)/SUMIF($J$21:$J$672,$J508,$L$21:$L$672)-1),"-",SUMIF($J$21:$J$672,$J508,$M$21:$M$672)/SUMIF($J$21:$J$672,$J508,$L$21:$L$672)-1)</f>
        <v>-8.3244962884411411E-2</v>
      </c>
      <c r="Q508" s="31">
        <f>IF(ISERROR(SUMIF($K$21:$K$672,$K508,$M$21:$M$672)/SUMIF($K$21:$K$672,$K508,$L$21:$L$672)-1),"-",SUMIF($K$21:$K$672,$K508,$M$21:$M$672)/SUMIF($K$21:$K$672,$K508,$L$21:$L$672)-1)</f>
        <v>-7.8231982896267982E-2</v>
      </c>
      <c r="R508" s="31">
        <f>IF(ISERROR(SUMIF($I$21:$I$672,$I508,$M$21:$M$672)/SUMIF($I$21:$I$672,$I508,$L$21:$L$672)-1),"-",SUMIF($I$21:$I$672,$I508,$M$21:$M$672)/SUMIF($I$21:$I$672,$I508,$L$21:$L$672)-1)</f>
        <v>-8.3244962884411411E-2</v>
      </c>
      <c r="S508" s="46">
        <v>3891</v>
      </c>
      <c r="T508" s="46">
        <v>3745</v>
      </c>
      <c r="U508" s="46">
        <v>3748</v>
      </c>
      <c r="V508" s="46">
        <v>3659</v>
      </c>
      <c r="W508" s="46">
        <v>3690</v>
      </c>
      <c r="X508" s="46">
        <v>3697</v>
      </c>
      <c r="Y508" s="46">
        <v>3635</v>
      </c>
      <c r="Z508" s="46">
        <v>3584</v>
      </c>
      <c r="AA508" s="46">
        <v>3524</v>
      </c>
      <c r="AB508" s="46">
        <v>3467</v>
      </c>
      <c r="AC508" s="46">
        <v>3455</v>
      </c>
      <c r="AD508" s="46">
        <v>3439</v>
      </c>
      <c r="AE508" s="46">
        <v>3431</v>
      </c>
      <c r="AF508" s="46">
        <v>3418</v>
      </c>
      <c r="AG508" s="46">
        <v>3373</v>
      </c>
      <c r="AH508" s="46">
        <v>3323</v>
      </c>
      <c r="AI508" s="46">
        <v>3281</v>
      </c>
      <c r="AJ508" s="46">
        <v>3217</v>
      </c>
      <c r="AK508" s="46">
        <v>3182</v>
      </c>
      <c r="AL508" s="46">
        <v>3144</v>
      </c>
      <c r="AM508" s="46">
        <v>3151</v>
      </c>
      <c r="AN508" s="46">
        <v>3177</v>
      </c>
      <c r="AO508" s="46">
        <v>3211</v>
      </c>
      <c r="AP508" s="46">
        <v>3237</v>
      </c>
      <c r="AQ508" s="46">
        <v>3275</v>
      </c>
      <c r="AR508" s="47">
        <v>3306</v>
      </c>
      <c r="AS508" s="80" t="str">
        <f>IF(COUNTIF(B$20:B508,B508)=1,1,"-")</f>
        <v>-</v>
      </c>
      <c r="AT508" s="80" t="str">
        <f>IF(COUNTIF(J$20:J508,J508)=1,1,"-")</f>
        <v>-</v>
      </c>
      <c r="AU508" s="80" t="str">
        <f>IF(COUNTIF(K$20:K508,K508)=1,1,"-")</f>
        <v>-</v>
      </c>
      <c r="AV508" s="80" t="str">
        <f>IF(COUNTIF(I$20:I508,I508)=1,1,"-")</f>
        <v>-</v>
      </c>
      <c r="AW508" s="48" t="s">
        <v>241</v>
      </c>
      <c r="AZ508"/>
      <c r="BA508"/>
      <c r="BB508"/>
      <c r="BC508"/>
      <c r="BD508"/>
    </row>
    <row r="509" spans="1:56" ht="15.75" customHeight="1" x14ac:dyDescent="0.2">
      <c r="A509" s="93" t="s">
        <v>1798</v>
      </c>
      <c r="B509" s="95" t="s">
        <v>1897</v>
      </c>
      <c r="C509" s="94" t="s">
        <v>1898</v>
      </c>
      <c r="D509" s="94" t="s">
        <v>281</v>
      </c>
      <c r="E509" s="94" t="s">
        <v>129</v>
      </c>
      <c r="F509" s="94" t="s">
        <v>385</v>
      </c>
      <c r="G509" s="96" t="s">
        <v>1474</v>
      </c>
      <c r="H509" s="96" t="s">
        <v>1475</v>
      </c>
      <c r="I509" s="96" t="s">
        <v>342</v>
      </c>
      <c r="J509" s="96" t="s">
        <v>175</v>
      </c>
      <c r="K509" s="96" t="s">
        <v>385</v>
      </c>
      <c r="L509" s="65">
        <f>HLOOKUP(L$20,$S$18:$AW509,ROW($S509)-ROW($S$18)+1,FALSE)</f>
        <v>1466</v>
      </c>
      <c r="M509" s="65">
        <f>HLOOKUP(M$20,$S$18:$AW509,ROW($S509)-ROW($S$18)+1,FALSE)</f>
        <v>1257</v>
      </c>
      <c r="N509" s="66">
        <f t="shared" si="12"/>
        <v>-0.14256480218281031</v>
      </c>
      <c r="O509" s="31">
        <f>IF(ISERROR(SUMIF($B$21:$B$672,$B509,$M$21:$M$672)/SUMIF($B$21:$B$672,$B509,$L$21:$L$672)-1),"-",SUMIF($B$21:$B$672,$B509,$M$21:$M$672)/SUMIF($B$21:$B$672,$B509,$L$21:$L$672)-1)</f>
        <v>-0.1098229781325929</v>
      </c>
      <c r="P509" s="31">
        <f>IF(ISERROR(SUMIF($J$21:$J$672,$J509,$M$21:$M$672)/SUMIF($J$21:$J$672,$J509,$L$21:$L$672)-1),"-",SUMIF($J$21:$J$672,$J509,$M$21:$M$672)/SUMIF($J$21:$J$672,$J509,$L$21:$L$672)-1)</f>
        <v>-0.14256480218281031</v>
      </c>
      <c r="Q509" s="31">
        <f>IF(ISERROR(SUMIF($K$21:$K$672,$K509,$M$21:$M$672)/SUMIF($K$21:$K$672,$K509,$L$21:$L$672)-1),"-",SUMIF($K$21:$K$672,$K509,$M$21:$M$672)/SUMIF($K$21:$K$672,$K509,$L$21:$L$672)-1)</f>
        <v>-0.10412074832930718</v>
      </c>
      <c r="R509" s="31">
        <f>IF(ISERROR(SUMIF($I$21:$I$672,$I509,$M$21:$M$672)/SUMIF($I$21:$I$672,$I509,$L$21:$L$672)-1),"-",SUMIF($I$21:$I$672,$I509,$M$21:$M$672)/SUMIF($I$21:$I$672,$I509,$L$21:$L$672)-1)</f>
        <v>-0.14256480218281031</v>
      </c>
      <c r="S509" s="46">
        <v>1222</v>
      </c>
      <c r="T509" s="46">
        <v>1257</v>
      </c>
      <c r="U509" s="46">
        <v>1338</v>
      </c>
      <c r="V509" s="46">
        <v>1399</v>
      </c>
      <c r="W509" s="46">
        <v>1447</v>
      </c>
      <c r="X509" s="46">
        <v>1466</v>
      </c>
      <c r="Y509" s="46">
        <v>1457</v>
      </c>
      <c r="Z509" s="46">
        <v>1423</v>
      </c>
      <c r="AA509" s="46">
        <v>1368</v>
      </c>
      <c r="AB509" s="46">
        <v>1318</v>
      </c>
      <c r="AC509" s="46">
        <v>1257</v>
      </c>
      <c r="AD509" s="46">
        <v>1223</v>
      </c>
      <c r="AE509" s="46">
        <v>1182</v>
      </c>
      <c r="AF509" s="46">
        <v>1153</v>
      </c>
      <c r="AG509" s="46">
        <v>1132</v>
      </c>
      <c r="AH509" s="46">
        <v>1111</v>
      </c>
      <c r="AI509" s="46">
        <v>1075</v>
      </c>
      <c r="AJ509" s="46">
        <v>1041</v>
      </c>
      <c r="AK509" s="46">
        <v>1035</v>
      </c>
      <c r="AL509" s="46">
        <v>1027</v>
      </c>
      <c r="AM509" s="46">
        <v>1023</v>
      </c>
      <c r="AN509" s="46">
        <v>1035</v>
      </c>
      <c r="AO509" s="46">
        <v>1033</v>
      </c>
      <c r="AP509" s="46">
        <v>1045</v>
      </c>
      <c r="AQ509" s="46">
        <v>1048</v>
      </c>
      <c r="AR509" s="47">
        <v>1063</v>
      </c>
      <c r="AS509" s="80" t="str">
        <f>IF(COUNTIF(B$20:B509,B509)=1,1,"-")</f>
        <v>-</v>
      </c>
      <c r="AT509" s="80">
        <f>IF(COUNTIF(J$20:J509,J509)=1,1,"-")</f>
        <v>1</v>
      </c>
      <c r="AU509" s="80" t="str">
        <f>IF(COUNTIF(K$20:K509,K509)=1,1,"-")</f>
        <v>-</v>
      </c>
      <c r="AV509" s="80">
        <f>IF(COUNTIF(I$20:I509,I509)=1,1,"-")</f>
        <v>1</v>
      </c>
      <c r="AW509" s="48" t="s">
        <v>241</v>
      </c>
      <c r="AZ509"/>
      <c r="BA509"/>
      <c r="BB509"/>
      <c r="BC509"/>
      <c r="BD509"/>
    </row>
    <row r="510" spans="1:56" ht="15.75" customHeight="1" x14ac:dyDescent="0.2">
      <c r="A510" s="93" t="s">
        <v>1798</v>
      </c>
      <c r="B510" s="95" t="s">
        <v>2013</v>
      </c>
      <c r="C510" s="94" t="s">
        <v>2014</v>
      </c>
      <c r="D510" s="94" t="s">
        <v>297</v>
      </c>
      <c r="E510" s="94" t="s">
        <v>44</v>
      </c>
      <c r="F510" s="94" t="s">
        <v>384</v>
      </c>
      <c r="G510" s="96" t="s">
        <v>1476</v>
      </c>
      <c r="H510" s="96" t="s">
        <v>1477</v>
      </c>
      <c r="I510" s="96" t="s">
        <v>297</v>
      </c>
      <c r="J510" s="96" t="s">
        <v>44</v>
      </c>
      <c r="K510" s="96" t="s">
        <v>384</v>
      </c>
      <c r="L510" s="65">
        <f>HLOOKUP(L$20,$S$18:$AW510,ROW($S510)-ROW($S$18)+1,FALSE)</f>
        <v>291</v>
      </c>
      <c r="M510" s="65">
        <f>HLOOKUP(M$20,$S$18:$AW510,ROW($S510)-ROW($S$18)+1,FALSE)</f>
        <v>249</v>
      </c>
      <c r="N510" s="66">
        <f t="shared" si="12"/>
        <v>-0.14432989690721654</v>
      </c>
      <c r="O510" s="31">
        <f>IF(ISERROR(SUMIF($B$21:$B$672,$B510,$M$21:$M$672)/SUMIF($B$21:$B$672,$B510,$L$21:$L$672)-1),"-",SUMIF($B$21:$B$672,$B510,$M$21:$M$672)/SUMIF($B$21:$B$672,$B510,$L$21:$L$672)-1)</f>
        <v>1.3182382133996029E-3</v>
      </c>
      <c r="P510" s="31">
        <f>IF(ISERROR(SUMIF($J$21:$J$672,$J510,$M$21:$M$672)/SUMIF($J$21:$J$672,$J510,$L$21:$L$672)-1),"-",SUMIF($J$21:$J$672,$J510,$M$21:$M$672)/SUMIF($J$21:$J$672,$J510,$L$21:$L$672)-1)</f>
        <v>1.7723999829576842E-2</v>
      </c>
      <c r="Q510" s="31">
        <f>IF(ISERROR(SUMIF($K$21:$K$672,$K510,$M$21:$M$672)/SUMIF($K$21:$K$672,$K510,$L$21:$L$672)-1),"-",SUMIF($K$21:$K$672,$K510,$M$21:$M$672)/SUMIF($K$21:$K$672,$K510,$L$21:$L$672)-1)</f>
        <v>-2.2365450582957913E-2</v>
      </c>
      <c r="R510" s="31">
        <f>IF(ISERROR(SUMIF($I$21:$I$672,$I510,$M$21:$M$672)/SUMIF($I$21:$I$672,$I510,$L$21:$L$672)-1),"-",SUMIF($I$21:$I$672,$I510,$M$21:$M$672)/SUMIF($I$21:$I$672,$I510,$L$21:$L$672)-1)</f>
        <v>1.7723999829576842E-2</v>
      </c>
      <c r="S510" s="46">
        <v>202</v>
      </c>
      <c r="T510" s="46">
        <v>205</v>
      </c>
      <c r="U510" s="46">
        <v>255</v>
      </c>
      <c r="V510" s="46">
        <v>268</v>
      </c>
      <c r="W510" s="46">
        <v>290</v>
      </c>
      <c r="X510" s="46">
        <v>291</v>
      </c>
      <c r="Y510" s="46">
        <v>272</v>
      </c>
      <c r="Z510" s="46">
        <v>263</v>
      </c>
      <c r="AA510" s="46">
        <v>258</v>
      </c>
      <c r="AB510" s="46">
        <v>254</v>
      </c>
      <c r="AC510" s="46">
        <v>249</v>
      </c>
      <c r="AD510" s="46">
        <v>243</v>
      </c>
      <c r="AE510" s="46">
        <v>237</v>
      </c>
      <c r="AF510" s="46">
        <v>235</v>
      </c>
      <c r="AG510" s="46">
        <v>235</v>
      </c>
      <c r="AH510" s="46">
        <v>233</v>
      </c>
      <c r="AI510" s="46">
        <v>231</v>
      </c>
      <c r="AJ510" s="46">
        <v>230</v>
      </c>
      <c r="AK510" s="46">
        <v>228</v>
      </c>
      <c r="AL510" s="46">
        <v>227</v>
      </c>
      <c r="AM510" s="46">
        <v>228</v>
      </c>
      <c r="AN510" s="46">
        <v>229</v>
      </c>
      <c r="AO510" s="46">
        <v>232</v>
      </c>
      <c r="AP510" s="46">
        <v>236</v>
      </c>
      <c r="AQ510" s="46">
        <v>240</v>
      </c>
      <c r="AR510" s="47">
        <v>245</v>
      </c>
      <c r="AS510" s="80" t="str">
        <f>IF(COUNTIF(B$20:B510,B510)=1,1,"-")</f>
        <v>-</v>
      </c>
      <c r="AT510" s="80" t="str">
        <f>IF(COUNTIF(J$20:J510,J510)=1,1,"-")</f>
        <v>-</v>
      </c>
      <c r="AU510" s="80" t="str">
        <f>IF(COUNTIF(K$20:K510,K510)=1,1,"-")</f>
        <v>-</v>
      </c>
      <c r="AV510" s="80" t="str">
        <f>IF(COUNTIF(I$20:I510,I510)=1,1,"-")</f>
        <v>-</v>
      </c>
      <c r="AW510" s="48" t="s">
        <v>241</v>
      </c>
      <c r="AZ510"/>
      <c r="BA510"/>
      <c r="BB510"/>
      <c r="BC510"/>
      <c r="BD510"/>
    </row>
    <row r="511" spans="1:56" ht="15.75" customHeight="1" x14ac:dyDescent="0.2">
      <c r="A511" s="93" t="s">
        <v>1798</v>
      </c>
      <c r="B511" s="95" t="s">
        <v>2278</v>
      </c>
      <c r="C511" s="94" t="s">
        <v>2279</v>
      </c>
      <c r="D511" s="94" t="s">
        <v>61</v>
      </c>
      <c r="E511" s="94" t="s">
        <v>61</v>
      </c>
      <c r="F511" s="94" t="s">
        <v>386</v>
      </c>
      <c r="G511" s="96" t="s">
        <v>1478</v>
      </c>
      <c r="H511" s="96" t="s">
        <v>1479</v>
      </c>
      <c r="I511" s="96" t="s">
        <v>61</v>
      </c>
      <c r="J511" s="96" t="s">
        <v>61</v>
      </c>
      <c r="K511" s="96" t="s">
        <v>386</v>
      </c>
      <c r="L511" s="65">
        <f>HLOOKUP(L$20,$S$18:$AW511,ROW($S511)-ROW($S$18)+1,FALSE)</f>
        <v>2046</v>
      </c>
      <c r="M511" s="65">
        <f>HLOOKUP(M$20,$S$18:$AW511,ROW($S511)-ROW($S$18)+1,FALSE)</f>
        <v>1836</v>
      </c>
      <c r="N511" s="66">
        <f t="shared" si="12"/>
        <v>-0.1026392961876833</v>
      </c>
      <c r="O511" s="31">
        <f>IF(ISERROR(SUMIF($B$21:$B$672,$B511,$M$21:$M$672)/SUMIF($B$21:$B$672,$B511,$L$21:$L$672)-1),"-",SUMIF($B$21:$B$672,$B511,$M$21:$M$672)/SUMIF($B$21:$B$672,$B511,$L$21:$L$672)-1)</f>
        <v>-0.10241187384044526</v>
      </c>
      <c r="P511" s="31">
        <f>IF(ISERROR(SUMIF($J$21:$J$672,$J511,$M$21:$M$672)/SUMIF($J$21:$J$672,$J511,$L$21:$L$672)-1),"-",SUMIF($J$21:$J$672,$J511,$M$21:$M$672)/SUMIF($J$21:$J$672,$J511,$L$21:$L$672)-1)</f>
        <v>-8.3087893349868214E-2</v>
      </c>
      <c r="Q511" s="31">
        <f>IF(ISERROR(SUMIF($K$21:$K$672,$K511,$M$21:$M$672)/SUMIF($K$21:$K$672,$K511,$L$21:$L$672)-1),"-",SUMIF($K$21:$K$672,$K511,$M$21:$M$672)/SUMIF($K$21:$K$672,$K511,$L$21:$L$672)-1)</f>
        <v>-6.9526650567419579E-2</v>
      </c>
      <c r="R511" s="31">
        <f>IF(ISERROR(SUMIF($I$21:$I$672,$I511,$M$21:$M$672)/SUMIF($I$21:$I$672,$I511,$L$21:$L$672)-1),"-",SUMIF($I$21:$I$672,$I511,$M$21:$M$672)/SUMIF($I$21:$I$672,$I511,$L$21:$L$672)-1)</f>
        <v>-8.3087893349868214E-2</v>
      </c>
      <c r="S511" s="46">
        <v>2694</v>
      </c>
      <c r="T511" s="46">
        <v>2421</v>
      </c>
      <c r="U511" s="46">
        <v>2302</v>
      </c>
      <c r="V511" s="46">
        <v>2198</v>
      </c>
      <c r="W511" s="46">
        <v>2078</v>
      </c>
      <c r="X511" s="46">
        <v>2046</v>
      </c>
      <c r="Y511" s="46">
        <v>1986</v>
      </c>
      <c r="Z511" s="46">
        <v>1912</v>
      </c>
      <c r="AA511" s="46">
        <v>1879</v>
      </c>
      <c r="AB511" s="46">
        <v>1854</v>
      </c>
      <c r="AC511" s="46">
        <v>1836</v>
      </c>
      <c r="AD511" s="46">
        <v>1821</v>
      </c>
      <c r="AE511" s="46">
        <v>1810</v>
      </c>
      <c r="AF511" s="46">
        <v>1793</v>
      </c>
      <c r="AG511" s="46">
        <v>1767</v>
      </c>
      <c r="AH511" s="46">
        <v>1735</v>
      </c>
      <c r="AI511" s="46">
        <v>1722</v>
      </c>
      <c r="AJ511" s="46">
        <v>1703</v>
      </c>
      <c r="AK511" s="46">
        <v>1686</v>
      </c>
      <c r="AL511" s="46">
        <v>1687</v>
      </c>
      <c r="AM511" s="46">
        <v>1695</v>
      </c>
      <c r="AN511" s="46">
        <v>1715</v>
      </c>
      <c r="AO511" s="46">
        <v>1733</v>
      </c>
      <c r="AP511" s="46">
        <v>1756</v>
      </c>
      <c r="AQ511" s="46">
        <v>1776</v>
      </c>
      <c r="AR511" s="47">
        <v>1789</v>
      </c>
      <c r="AS511" s="80">
        <f>IF(COUNTIF(B$20:B511,B511)=1,1,"-")</f>
        <v>1</v>
      </c>
      <c r="AT511" s="80" t="str">
        <f>IF(COUNTIF(J$20:J511,J511)=1,1,"-")</f>
        <v>-</v>
      </c>
      <c r="AU511" s="80" t="str">
        <f>IF(COUNTIF(K$20:K511,K511)=1,1,"-")</f>
        <v>-</v>
      </c>
      <c r="AV511" s="80" t="str">
        <f>IF(COUNTIF(I$20:I511,I511)=1,1,"-")</f>
        <v>-</v>
      </c>
      <c r="AW511" s="48" t="s">
        <v>241</v>
      </c>
      <c r="AZ511"/>
      <c r="BA511"/>
      <c r="BB511"/>
      <c r="BC511"/>
      <c r="BD511"/>
    </row>
    <row r="512" spans="1:56" ht="15.75" customHeight="1" x14ac:dyDescent="0.2">
      <c r="A512" s="93" t="s">
        <v>1798</v>
      </c>
      <c r="B512" s="95" t="s">
        <v>2280</v>
      </c>
      <c r="C512" s="94" t="s">
        <v>2281</v>
      </c>
      <c r="D512" s="94" t="s">
        <v>55</v>
      </c>
      <c r="E512" s="94" t="s">
        <v>55</v>
      </c>
      <c r="F512" s="94" t="s">
        <v>384</v>
      </c>
      <c r="G512" s="96" t="s">
        <v>1480</v>
      </c>
      <c r="H512" s="96" t="s">
        <v>1481</v>
      </c>
      <c r="I512" s="96" t="s">
        <v>55</v>
      </c>
      <c r="J512" s="96" t="s">
        <v>55</v>
      </c>
      <c r="K512" s="96" t="s">
        <v>384</v>
      </c>
      <c r="L512" s="65">
        <f>HLOOKUP(L$20,$S$18:$AW512,ROW($S512)-ROW($S$18)+1,FALSE)</f>
        <v>813</v>
      </c>
      <c r="M512" s="65">
        <f>HLOOKUP(M$20,$S$18:$AW512,ROW($S512)-ROW($S$18)+1,FALSE)</f>
        <v>840</v>
      </c>
      <c r="N512" s="66">
        <f t="shared" si="12"/>
        <v>3.3210332103321027E-2</v>
      </c>
      <c r="O512" s="31">
        <f>IF(ISERROR(SUMIF($B$21:$B$672,$B512,$M$21:$M$672)/SUMIF($B$21:$B$672,$B512,$L$21:$L$672)-1),"-",SUMIF($B$21:$B$672,$B512,$M$21:$M$672)/SUMIF($B$21:$B$672,$B512,$L$21:$L$672)-1)</f>
        <v>3.3210332103321027E-2</v>
      </c>
      <c r="P512" s="31">
        <f>IF(ISERROR(SUMIF($J$21:$J$672,$J512,$M$21:$M$672)/SUMIF($J$21:$J$672,$J512,$L$21:$L$672)-1),"-",SUMIF($J$21:$J$672,$J512,$M$21:$M$672)/SUMIF($J$21:$J$672,$J512,$L$21:$L$672)-1)</f>
        <v>-6.2616033755274247E-2</v>
      </c>
      <c r="Q512" s="31">
        <f>IF(ISERROR(SUMIF($K$21:$K$672,$K512,$M$21:$M$672)/SUMIF($K$21:$K$672,$K512,$L$21:$L$672)-1),"-",SUMIF($K$21:$K$672,$K512,$M$21:$M$672)/SUMIF($K$21:$K$672,$K512,$L$21:$L$672)-1)</f>
        <v>-2.2365450582957913E-2</v>
      </c>
      <c r="R512" s="31">
        <f>IF(ISERROR(SUMIF($I$21:$I$672,$I512,$M$21:$M$672)/SUMIF($I$21:$I$672,$I512,$L$21:$L$672)-1),"-",SUMIF($I$21:$I$672,$I512,$M$21:$M$672)/SUMIF($I$21:$I$672,$I512,$L$21:$L$672)-1)</f>
        <v>-6.2616033755274247E-2</v>
      </c>
      <c r="S512" s="46">
        <v>761</v>
      </c>
      <c r="T512" s="46">
        <v>751</v>
      </c>
      <c r="U512" s="46">
        <v>718</v>
      </c>
      <c r="V512" s="46">
        <v>721</v>
      </c>
      <c r="W512" s="46">
        <v>778</v>
      </c>
      <c r="X512" s="46">
        <v>813</v>
      </c>
      <c r="Y512" s="46">
        <v>842</v>
      </c>
      <c r="Z512" s="46">
        <v>870</v>
      </c>
      <c r="AA512" s="46">
        <v>869</v>
      </c>
      <c r="AB512" s="46">
        <v>865</v>
      </c>
      <c r="AC512" s="46">
        <v>840</v>
      </c>
      <c r="AD512" s="46">
        <v>828</v>
      </c>
      <c r="AE512" s="46">
        <v>825</v>
      </c>
      <c r="AF512" s="46">
        <v>818</v>
      </c>
      <c r="AG512" s="46">
        <v>813</v>
      </c>
      <c r="AH512" s="46">
        <v>810</v>
      </c>
      <c r="AI512" s="46">
        <v>804</v>
      </c>
      <c r="AJ512" s="46">
        <v>790</v>
      </c>
      <c r="AK512" s="46">
        <v>777</v>
      </c>
      <c r="AL512" s="46">
        <v>771</v>
      </c>
      <c r="AM512" s="46">
        <v>768</v>
      </c>
      <c r="AN512" s="46">
        <v>770</v>
      </c>
      <c r="AO512" s="46">
        <v>772</v>
      </c>
      <c r="AP512" s="46">
        <v>775</v>
      </c>
      <c r="AQ512" s="46">
        <v>779</v>
      </c>
      <c r="AR512" s="47">
        <v>785</v>
      </c>
      <c r="AS512" s="80">
        <f>IF(COUNTIF(B$20:B512,B512)=1,1,"-")</f>
        <v>1</v>
      </c>
      <c r="AT512" s="80" t="str">
        <f>IF(COUNTIF(J$20:J512,J512)=1,1,"-")</f>
        <v>-</v>
      </c>
      <c r="AU512" s="80" t="str">
        <f>IF(COUNTIF(K$20:K512,K512)=1,1,"-")</f>
        <v>-</v>
      </c>
      <c r="AV512" s="80" t="str">
        <f>IF(COUNTIF(I$20:I512,I512)=1,1,"-")</f>
        <v>-</v>
      </c>
      <c r="AW512" s="48" t="s">
        <v>241</v>
      </c>
      <c r="AZ512"/>
      <c r="BA512"/>
      <c r="BB512"/>
      <c r="BC512"/>
      <c r="BD512"/>
    </row>
    <row r="513" spans="1:56" ht="15.75" customHeight="1" x14ac:dyDescent="0.2">
      <c r="A513" s="93" t="s">
        <v>1798</v>
      </c>
      <c r="B513" s="95" t="s">
        <v>2282</v>
      </c>
      <c r="C513" s="94" t="s">
        <v>2283</v>
      </c>
      <c r="D513" s="94" t="s">
        <v>70</v>
      </c>
      <c r="E513" s="94" t="s">
        <v>70</v>
      </c>
      <c r="F513" s="94" t="s">
        <v>392</v>
      </c>
      <c r="G513" s="96" t="s">
        <v>1482</v>
      </c>
      <c r="H513" s="96" t="s">
        <v>1483</v>
      </c>
      <c r="I513" s="96" t="s">
        <v>70</v>
      </c>
      <c r="J513" s="96" t="s">
        <v>70</v>
      </c>
      <c r="K513" s="96" t="s">
        <v>392</v>
      </c>
      <c r="L513" s="65">
        <f>HLOOKUP(L$20,$S$18:$AW513,ROW($S513)-ROW($S$18)+1,FALSE)</f>
        <v>3221</v>
      </c>
      <c r="M513" s="65">
        <f>HLOOKUP(M$20,$S$18:$AW513,ROW($S513)-ROW($S$18)+1,FALSE)</f>
        <v>2616</v>
      </c>
      <c r="N513" s="66">
        <f t="shared" si="12"/>
        <v>-0.18782986650108657</v>
      </c>
      <c r="O513" s="31">
        <f>IF(ISERROR(SUMIF($B$21:$B$672,$B513,$M$21:$M$672)/SUMIF($B$21:$B$672,$B513,$L$21:$L$672)-1),"-",SUMIF($B$21:$B$672,$B513,$M$21:$M$672)/SUMIF($B$21:$B$672,$B513,$L$21:$L$672)-1)</f>
        <v>-0.18782986650108657</v>
      </c>
      <c r="P513" s="31">
        <f>IF(ISERROR(SUMIF($J$21:$J$672,$J513,$M$21:$M$672)/SUMIF($J$21:$J$672,$J513,$L$21:$L$672)-1),"-",SUMIF($J$21:$J$672,$J513,$M$21:$M$672)/SUMIF($J$21:$J$672,$J513,$L$21:$L$672)-1)</f>
        <v>-0.13028169014084512</v>
      </c>
      <c r="Q513" s="31">
        <f>IF(ISERROR(SUMIF($K$21:$K$672,$K513,$M$21:$M$672)/SUMIF($K$21:$K$672,$K513,$L$21:$L$672)-1),"-",SUMIF($K$21:$K$672,$K513,$M$21:$M$672)/SUMIF($K$21:$K$672,$K513,$L$21:$L$672)-1)</f>
        <v>-7.1599657827202789E-2</v>
      </c>
      <c r="R513" s="31">
        <f>IF(ISERROR(SUMIF($I$21:$I$672,$I513,$M$21:$M$672)/SUMIF($I$21:$I$672,$I513,$L$21:$L$672)-1),"-",SUMIF($I$21:$I$672,$I513,$M$21:$M$672)/SUMIF($I$21:$I$672,$I513,$L$21:$L$672)-1)</f>
        <v>-0.13028169014084512</v>
      </c>
      <c r="S513" s="46">
        <v>4074</v>
      </c>
      <c r="T513" s="46">
        <v>4050</v>
      </c>
      <c r="U513" s="46">
        <v>3894</v>
      </c>
      <c r="V513" s="46">
        <v>3758</v>
      </c>
      <c r="W513" s="46">
        <v>3518</v>
      </c>
      <c r="X513" s="46">
        <v>3221</v>
      </c>
      <c r="Y513" s="46">
        <v>3031</v>
      </c>
      <c r="Z513" s="46">
        <v>2853</v>
      </c>
      <c r="AA513" s="46">
        <v>2743</v>
      </c>
      <c r="AB513" s="46">
        <v>2662</v>
      </c>
      <c r="AC513" s="46">
        <v>2616</v>
      </c>
      <c r="AD513" s="46">
        <v>2605</v>
      </c>
      <c r="AE513" s="46">
        <v>2566</v>
      </c>
      <c r="AF513" s="46">
        <v>2514</v>
      </c>
      <c r="AG513" s="46">
        <v>2477</v>
      </c>
      <c r="AH513" s="46">
        <v>2412</v>
      </c>
      <c r="AI513" s="46">
        <v>2357</v>
      </c>
      <c r="AJ513" s="46">
        <v>2305</v>
      </c>
      <c r="AK513" s="46">
        <v>2260</v>
      </c>
      <c r="AL513" s="46">
        <v>2237</v>
      </c>
      <c r="AM513" s="46">
        <v>2239</v>
      </c>
      <c r="AN513" s="46">
        <v>2253</v>
      </c>
      <c r="AO513" s="46">
        <v>2276</v>
      </c>
      <c r="AP513" s="46">
        <v>2305</v>
      </c>
      <c r="AQ513" s="46">
        <v>2319</v>
      </c>
      <c r="AR513" s="47">
        <v>2329</v>
      </c>
      <c r="AS513" s="80">
        <f>IF(COUNTIF(B$20:B513,B513)=1,1,"-")</f>
        <v>1</v>
      </c>
      <c r="AT513" s="80" t="str">
        <f>IF(COUNTIF(J$20:J513,J513)=1,1,"-")</f>
        <v>-</v>
      </c>
      <c r="AU513" s="80" t="str">
        <f>IF(COUNTIF(K$20:K513,K513)=1,1,"-")</f>
        <v>-</v>
      </c>
      <c r="AV513" s="80" t="str">
        <f>IF(COUNTIF(I$20:I513,I513)=1,1,"-")</f>
        <v>-</v>
      </c>
      <c r="AW513" s="48" t="s">
        <v>241</v>
      </c>
      <c r="AZ513"/>
      <c r="BA513"/>
      <c r="BB513"/>
      <c r="BC513"/>
      <c r="BD513"/>
    </row>
    <row r="514" spans="1:56" ht="15.75" customHeight="1" x14ac:dyDescent="0.2">
      <c r="A514" s="93" t="s">
        <v>1798</v>
      </c>
      <c r="B514" s="95" t="s">
        <v>1897</v>
      </c>
      <c r="C514" s="94" t="s">
        <v>1898</v>
      </c>
      <c r="D514" s="94" t="s">
        <v>281</v>
      </c>
      <c r="E514" s="94" t="s">
        <v>129</v>
      </c>
      <c r="F514" s="94" t="s">
        <v>385</v>
      </c>
      <c r="G514" s="96" t="s">
        <v>1484</v>
      </c>
      <c r="H514" s="96" t="s">
        <v>1485</v>
      </c>
      <c r="I514" s="96" t="s">
        <v>341</v>
      </c>
      <c r="J514" s="96" t="s">
        <v>176</v>
      </c>
      <c r="K514" s="96" t="s">
        <v>385</v>
      </c>
      <c r="L514" s="65">
        <f>HLOOKUP(L$20,$S$18:$AW514,ROW($S514)-ROW($S$18)+1,FALSE)</f>
        <v>1746</v>
      </c>
      <c r="M514" s="65">
        <f>HLOOKUP(M$20,$S$18:$AW514,ROW($S514)-ROW($S$18)+1,FALSE)</f>
        <v>1481</v>
      </c>
      <c r="N514" s="66">
        <f t="shared" si="12"/>
        <v>-0.15177548682703323</v>
      </c>
      <c r="O514" s="31">
        <f>IF(ISERROR(SUMIF($B$21:$B$672,$B514,$M$21:$M$672)/SUMIF($B$21:$B$672,$B514,$L$21:$L$672)-1),"-",SUMIF($B$21:$B$672,$B514,$M$21:$M$672)/SUMIF($B$21:$B$672,$B514,$L$21:$L$672)-1)</f>
        <v>-0.1098229781325929</v>
      </c>
      <c r="P514" s="31">
        <f>IF(ISERROR(SUMIF($J$21:$J$672,$J514,$M$21:$M$672)/SUMIF($J$21:$J$672,$J514,$L$21:$L$672)-1),"-",SUMIF($J$21:$J$672,$J514,$M$21:$M$672)/SUMIF($J$21:$J$672,$J514,$L$21:$L$672)-1)</f>
        <v>-0.15177548682703323</v>
      </c>
      <c r="Q514" s="31">
        <f>IF(ISERROR(SUMIF($K$21:$K$672,$K514,$M$21:$M$672)/SUMIF($K$21:$K$672,$K514,$L$21:$L$672)-1),"-",SUMIF($K$21:$K$672,$K514,$M$21:$M$672)/SUMIF($K$21:$K$672,$K514,$L$21:$L$672)-1)</f>
        <v>-0.10412074832930718</v>
      </c>
      <c r="R514" s="31">
        <f>IF(ISERROR(SUMIF($I$21:$I$672,$I514,$M$21:$M$672)/SUMIF($I$21:$I$672,$I514,$L$21:$L$672)-1),"-",SUMIF($I$21:$I$672,$I514,$M$21:$M$672)/SUMIF($I$21:$I$672,$I514,$L$21:$L$672)-1)</f>
        <v>-0.15177548682703323</v>
      </c>
      <c r="S514" s="46">
        <v>2145</v>
      </c>
      <c r="T514" s="46">
        <v>2142</v>
      </c>
      <c r="U514" s="46">
        <v>2055</v>
      </c>
      <c r="V514" s="46">
        <v>1943</v>
      </c>
      <c r="W514" s="46">
        <v>1823</v>
      </c>
      <c r="X514" s="46">
        <v>1746</v>
      </c>
      <c r="Y514" s="46">
        <v>1636</v>
      </c>
      <c r="Z514" s="46">
        <v>1569</v>
      </c>
      <c r="AA514" s="46">
        <v>1541</v>
      </c>
      <c r="AB514" s="46">
        <v>1530</v>
      </c>
      <c r="AC514" s="46">
        <v>1481</v>
      </c>
      <c r="AD514" s="46">
        <v>1461</v>
      </c>
      <c r="AE514" s="46">
        <v>1442</v>
      </c>
      <c r="AF514" s="46">
        <v>1379</v>
      </c>
      <c r="AG514" s="46">
        <v>1355</v>
      </c>
      <c r="AH514" s="46">
        <v>1315</v>
      </c>
      <c r="AI514" s="46">
        <v>1274</v>
      </c>
      <c r="AJ514" s="46">
        <v>1259</v>
      </c>
      <c r="AK514" s="46">
        <v>1249</v>
      </c>
      <c r="AL514" s="46">
        <v>1247</v>
      </c>
      <c r="AM514" s="46">
        <v>1250</v>
      </c>
      <c r="AN514" s="46">
        <v>1246</v>
      </c>
      <c r="AO514" s="46">
        <v>1258</v>
      </c>
      <c r="AP514" s="46">
        <v>1269</v>
      </c>
      <c r="AQ514" s="46">
        <v>1277</v>
      </c>
      <c r="AR514" s="47">
        <v>1290</v>
      </c>
      <c r="AS514" s="80" t="str">
        <f>IF(COUNTIF(B$20:B514,B514)=1,1,"-")</f>
        <v>-</v>
      </c>
      <c r="AT514" s="80">
        <f>IF(COUNTIF(J$20:J514,J514)=1,1,"-")</f>
        <v>1</v>
      </c>
      <c r="AU514" s="80" t="str">
        <f>IF(COUNTIF(K$20:K514,K514)=1,1,"-")</f>
        <v>-</v>
      </c>
      <c r="AV514" s="80">
        <f>IF(COUNTIF(I$20:I514,I514)=1,1,"-")</f>
        <v>1</v>
      </c>
      <c r="AW514" s="48" t="s">
        <v>241</v>
      </c>
      <c r="AZ514"/>
      <c r="BA514"/>
      <c r="BB514"/>
      <c r="BC514"/>
      <c r="BD514"/>
    </row>
    <row r="515" spans="1:56" ht="15.75" customHeight="1" x14ac:dyDescent="0.2">
      <c r="A515" s="93" t="s">
        <v>1798</v>
      </c>
      <c r="B515" s="95" t="s">
        <v>2284</v>
      </c>
      <c r="C515" s="94" t="s">
        <v>2285</v>
      </c>
      <c r="D515" s="94" t="s">
        <v>1</v>
      </c>
      <c r="E515" s="94" t="s">
        <v>1</v>
      </c>
      <c r="F515" s="94" t="s">
        <v>392</v>
      </c>
      <c r="G515" s="96" t="s">
        <v>1486</v>
      </c>
      <c r="H515" s="96" t="s">
        <v>1487</v>
      </c>
      <c r="I515" s="96" t="s">
        <v>1</v>
      </c>
      <c r="J515" s="96" t="s">
        <v>1</v>
      </c>
      <c r="K515" s="96" t="s">
        <v>392</v>
      </c>
      <c r="L515" s="65">
        <f>HLOOKUP(L$20,$S$18:$AW515,ROW($S515)-ROW($S$18)+1,FALSE)</f>
        <v>3241</v>
      </c>
      <c r="M515" s="65">
        <f>HLOOKUP(M$20,$S$18:$AW515,ROW($S515)-ROW($S$18)+1,FALSE)</f>
        <v>3084</v>
      </c>
      <c r="N515" s="66">
        <f t="shared" si="12"/>
        <v>-4.8441838938599213E-2</v>
      </c>
      <c r="O515" s="31">
        <f>IF(ISERROR(SUMIF($B$21:$B$672,$B515,$M$21:$M$672)/SUMIF($B$21:$B$672,$B515,$L$21:$L$672)-1),"-",SUMIF($B$21:$B$672,$B515,$M$21:$M$672)/SUMIF($B$21:$B$672,$B515,$L$21:$L$672)-1)</f>
        <v>-4.8441838938599213E-2</v>
      </c>
      <c r="P515" s="31">
        <f>IF(ISERROR(SUMIF($J$21:$J$672,$J515,$M$21:$M$672)/SUMIF($J$21:$J$672,$J515,$L$21:$L$672)-1),"-",SUMIF($J$21:$J$672,$J515,$M$21:$M$672)/SUMIF($J$21:$J$672,$J515,$L$21:$L$672)-1)</f>
        <v>1.7959436445270205E-2</v>
      </c>
      <c r="Q515" s="31">
        <f>IF(ISERROR(SUMIF($K$21:$K$672,$K515,$M$21:$M$672)/SUMIF($K$21:$K$672,$K515,$L$21:$L$672)-1),"-",SUMIF($K$21:$K$672,$K515,$M$21:$M$672)/SUMIF($K$21:$K$672,$K515,$L$21:$L$672)-1)</f>
        <v>-7.1599657827202789E-2</v>
      </c>
      <c r="R515" s="31">
        <f>IF(ISERROR(SUMIF($I$21:$I$672,$I515,$M$21:$M$672)/SUMIF($I$21:$I$672,$I515,$L$21:$L$672)-1),"-",SUMIF($I$21:$I$672,$I515,$M$21:$M$672)/SUMIF($I$21:$I$672,$I515,$L$21:$L$672)-1)</f>
        <v>1.7959436445270205E-2</v>
      </c>
      <c r="S515" s="46">
        <v>3137</v>
      </c>
      <c r="T515" s="46">
        <v>3251</v>
      </c>
      <c r="U515" s="46">
        <v>3123</v>
      </c>
      <c r="V515" s="46">
        <v>3085</v>
      </c>
      <c r="W515" s="46">
        <v>3204</v>
      </c>
      <c r="X515" s="46">
        <v>3241</v>
      </c>
      <c r="Y515" s="46">
        <v>3306</v>
      </c>
      <c r="Z515" s="46">
        <v>3338</v>
      </c>
      <c r="AA515" s="46">
        <v>3260</v>
      </c>
      <c r="AB515" s="46">
        <v>3168</v>
      </c>
      <c r="AC515" s="46">
        <v>3084</v>
      </c>
      <c r="AD515" s="46">
        <v>3034</v>
      </c>
      <c r="AE515" s="46">
        <v>2955</v>
      </c>
      <c r="AF515" s="46">
        <v>2893</v>
      </c>
      <c r="AG515" s="46">
        <v>2852</v>
      </c>
      <c r="AH515" s="46">
        <v>2778</v>
      </c>
      <c r="AI515" s="46">
        <v>2724</v>
      </c>
      <c r="AJ515" s="46">
        <v>2671</v>
      </c>
      <c r="AK515" s="46">
        <v>2630</v>
      </c>
      <c r="AL515" s="46">
        <v>2633</v>
      </c>
      <c r="AM515" s="46">
        <v>2630</v>
      </c>
      <c r="AN515" s="46">
        <v>2646</v>
      </c>
      <c r="AO515" s="46">
        <v>2650</v>
      </c>
      <c r="AP515" s="46">
        <v>2658</v>
      </c>
      <c r="AQ515" s="46">
        <v>2689</v>
      </c>
      <c r="AR515" s="47">
        <v>2712</v>
      </c>
      <c r="AS515" s="80">
        <f>IF(COUNTIF(B$20:B515,B515)=1,1,"-")</f>
        <v>1</v>
      </c>
      <c r="AT515" s="80" t="str">
        <f>IF(COUNTIF(J$20:J515,J515)=1,1,"-")</f>
        <v>-</v>
      </c>
      <c r="AU515" s="80" t="str">
        <f>IF(COUNTIF(K$20:K515,K515)=1,1,"-")</f>
        <v>-</v>
      </c>
      <c r="AV515" s="80" t="str">
        <f>IF(COUNTIF(I$20:I515,I515)=1,1,"-")</f>
        <v>-</v>
      </c>
      <c r="AW515" s="48" t="s">
        <v>241</v>
      </c>
      <c r="AZ515"/>
      <c r="BA515"/>
      <c r="BB515"/>
      <c r="BC515"/>
      <c r="BD515"/>
    </row>
    <row r="516" spans="1:56" ht="15.75" customHeight="1" x14ac:dyDescent="0.2">
      <c r="A516" s="93" t="s">
        <v>1798</v>
      </c>
      <c r="B516" s="95" t="s">
        <v>2013</v>
      </c>
      <c r="C516" s="94" t="s">
        <v>2014</v>
      </c>
      <c r="D516" s="94" t="s">
        <v>297</v>
      </c>
      <c r="E516" s="94" t="s">
        <v>44</v>
      </c>
      <c r="F516" s="94" t="s">
        <v>384</v>
      </c>
      <c r="G516" s="96" t="s">
        <v>1488</v>
      </c>
      <c r="H516" s="96" t="s">
        <v>1489</v>
      </c>
      <c r="I516" s="96" t="s">
        <v>297</v>
      </c>
      <c r="J516" s="96" t="s">
        <v>44</v>
      </c>
      <c r="K516" s="96" t="s">
        <v>384</v>
      </c>
      <c r="L516" s="65">
        <f>HLOOKUP(L$20,$S$18:$AW516,ROW($S516)-ROW($S$18)+1,FALSE)</f>
        <v>763</v>
      </c>
      <c r="M516" s="65">
        <f>HLOOKUP(M$20,$S$18:$AW516,ROW($S516)-ROW($S$18)+1,FALSE)</f>
        <v>764</v>
      </c>
      <c r="N516" s="66">
        <f t="shared" si="12"/>
        <v>1.3106159895150959E-3</v>
      </c>
      <c r="O516" s="31">
        <f>IF(ISERROR(SUMIF($B$21:$B$672,$B516,$M$21:$M$672)/SUMIF($B$21:$B$672,$B516,$L$21:$L$672)-1),"-",SUMIF($B$21:$B$672,$B516,$M$21:$M$672)/SUMIF($B$21:$B$672,$B516,$L$21:$L$672)-1)</f>
        <v>1.3182382133996029E-3</v>
      </c>
      <c r="P516" s="31">
        <f>IF(ISERROR(SUMIF($J$21:$J$672,$J516,$M$21:$M$672)/SUMIF($J$21:$J$672,$J516,$L$21:$L$672)-1),"-",SUMIF($J$21:$J$672,$J516,$M$21:$M$672)/SUMIF($J$21:$J$672,$J516,$L$21:$L$672)-1)</f>
        <v>1.7723999829576842E-2</v>
      </c>
      <c r="Q516" s="31">
        <f>IF(ISERROR(SUMIF($K$21:$K$672,$K516,$M$21:$M$672)/SUMIF($K$21:$K$672,$K516,$L$21:$L$672)-1),"-",SUMIF($K$21:$K$672,$K516,$M$21:$M$672)/SUMIF($K$21:$K$672,$K516,$L$21:$L$672)-1)</f>
        <v>-2.2365450582957913E-2</v>
      </c>
      <c r="R516" s="31">
        <f>IF(ISERROR(SUMIF($I$21:$I$672,$I516,$M$21:$M$672)/SUMIF($I$21:$I$672,$I516,$L$21:$L$672)-1),"-",SUMIF($I$21:$I$672,$I516,$M$21:$M$672)/SUMIF($I$21:$I$672,$I516,$L$21:$L$672)-1)</f>
        <v>1.7723999829576842E-2</v>
      </c>
      <c r="S516" s="46">
        <v>682</v>
      </c>
      <c r="T516" s="46">
        <v>693</v>
      </c>
      <c r="U516" s="46">
        <v>753</v>
      </c>
      <c r="V516" s="46">
        <v>777</v>
      </c>
      <c r="W516" s="46">
        <v>776</v>
      </c>
      <c r="X516" s="46">
        <v>763</v>
      </c>
      <c r="Y516" s="46">
        <v>761</v>
      </c>
      <c r="Z516" s="46">
        <v>768</v>
      </c>
      <c r="AA516" s="46">
        <v>771</v>
      </c>
      <c r="AB516" s="46">
        <v>766</v>
      </c>
      <c r="AC516" s="46">
        <v>764</v>
      </c>
      <c r="AD516" s="46">
        <v>781</v>
      </c>
      <c r="AE516" s="46">
        <v>789</v>
      </c>
      <c r="AF516" s="46">
        <v>794</v>
      </c>
      <c r="AG516" s="46">
        <v>795</v>
      </c>
      <c r="AH516" s="46">
        <v>798</v>
      </c>
      <c r="AI516" s="46">
        <v>800</v>
      </c>
      <c r="AJ516" s="46">
        <v>792</v>
      </c>
      <c r="AK516" s="46">
        <v>789</v>
      </c>
      <c r="AL516" s="46">
        <v>790</v>
      </c>
      <c r="AM516" s="46">
        <v>795</v>
      </c>
      <c r="AN516" s="46">
        <v>804</v>
      </c>
      <c r="AO516" s="46">
        <v>816</v>
      </c>
      <c r="AP516" s="46">
        <v>830</v>
      </c>
      <c r="AQ516" s="46">
        <v>845</v>
      </c>
      <c r="AR516" s="47">
        <v>862</v>
      </c>
      <c r="AS516" s="80" t="str">
        <f>IF(COUNTIF(B$20:B516,B516)=1,1,"-")</f>
        <v>-</v>
      </c>
      <c r="AT516" s="80" t="str">
        <f>IF(COUNTIF(J$20:J516,J516)=1,1,"-")</f>
        <v>-</v>
      </c>
      <c r="AU516" s="80" t="str">
        <f>IF(COUNTIF(K$20:K516,K516)=1,1,"-")</f>
        <v>-</v>
      </c>
      <c r="AV516" s="80" t="str">
        <f>IF(COUNTIF(I$20:I516,I516)=1,1,"-")</f>
        <v>-</v>
      </c>
      <c r="AW516" s="48" t="s">
        <v>241</v>
      </c>
      <c r="AZ516"/>
      <c r="BA516"/>
      <c r="BB516"/>
      <c r="BC516"/>
      <c r="BD516"/>
    </row>
    <row r="517" spans="1:56" ht="15.75" customHeight="1" x14ac:dyDescent="0.2">
      <c r="A517" s="93" t="s">
        <v>1798</v>
      </c>
      <c r="B517" s="95" t="s">
        <v>2013</v>
      </c>
      <c r="C517" s="94" t="s">
        <v>2014</v>
      </c>
      <c r="D517" s="94" t="s">
        <v>297</v>
      </c>
      <c r="E517" s="94" t="s">
        <v>44</v>
      </c>
      <c r="F517" s="94" t="s">
        <v>384</v>
      </c>
      <c r="G517" s="96" t="s">
        <v>1490</v>
      </c>
      <c r="H517" s="96" t="s">
        <v>1491</v>
      </c>
      <c r="I517" s="96" t="s">
        <v>297</v>
      </c>
      <c r="J517" s="96" t="s">
        <v>44</v>
      </c>
      <c r="K517" s="96" t="s">
        <v>384</v>
      </c>
      <c r="L517" s="65">
        <f>HLOOKUP(L$20,$S$18:$AW517,ROW($S517)-ROW($S$18)+1,FALSE)</f>
        <v>2341</v>
      </c>
      <c r="M517" s="65">
        <f>HLOOKUP(M$20,$S$18:$AW517,ROW($S517)-ROW($S$18)+1,FALSE)</f>
        <v>2327</v>
      </c>
      <c r="N517" s="66">
        <f t="shared" si="12"/>
        <v>-5.9803502776590856E-3</v>
      </c>
      <c r="O517" s="31">
        <f>IF(ISERROR(SUMIF($B$21:$B$672,$B517,$M$21:$M$672)/SUMIF($B$21:$B$672,$B517,$L$21:$L$672)-1),"-",SUMIF($B$21:$B$672,$B517,$M$21:$M$672)/SUMIF($B$21:$B$672,$B517,$L$21:$L$672)-1)</f>
        <v>1.3182382133996029E-3</v>
      </c>
      <c r="P517" s="31">
        <f>IF(ISERROR(SUMIF($J$21:$J$672,$J517,$M$21:$M$672)/SUMIF($J$21:$J$672,$J517,$L$21:$L$672)-1),"-",SUMIF($J$21:$J$672,$J517,$M$21:$M$672)/SUMIF($J$21:$J$672,$J517,$L$21:$L$672)-1)</f>
        <v>1.7723999829576842E-2</v>
      </c>
      <c r="Q517" s="31">
        <f>IF(ISERROR(SUMIF($K$21:$K$672,$K517,$M$21:$M$672)/SUMIF($K$21:$K$672,$K517,$L$21:$L$672)-1),"-",SUMIF($K$21:$K$672,$K517,$M$21:$M$672)/SUMIF($K$21:$K$672,$K517,$L$21:$L$672)-1)</f>
        <v>-2.2365450582957913E-2</v>
      </c>
      <c r="R517" s="31">
        <f>IF(ISERROR(SUMIF($I$21:$I$672,$I517,$M$21:$M$672)/SUMIF($I$21:$I$672,$I517,$L$21:$L$672)-1),"-",SUMIF($I$21:$I$672,$I517,$M$21:$M$672)/SUMIF($I$21:$I$672,$I517,$L$21:$L$672)-1)</f>
        <v>1.7723999829576842E-2</v>
      </c>
      <c r="S517" s="46">
        <v>2254</v>
      </c>
      <c r="T517" s="46">
        <v>2270</v>
      </c>
      <c r="U517" s="46">
        <v>2317</v>
      </c>
      <c r="V517" s="46">
        <v>2297</v>
      </c>
      <c r="W517" s="46">
        <v>2283</v>
      </c>
      <c r="X517" s="46">
        <v>2341</v>
      </c>
      <c r="Y517" s="46">
        <v>2326</v>
      </c>
      <c r="Z517" s="46">
        <v>2346</v>
      </c>
      <c r="AA517" s="46">
        <v>2362</v>
      </c>
      <c r="AB517" s="46">
        <v>2343</v>
      </c>
      <c r="AC517" s="46">
        <v>2327</v>
      </c>
      <c r="AD517" s="46">
        <v>2328</v>
      </c>
      <c r="AE517" s="46">
        <v>2346</v>
      </c>
      <c r="AF517" s="46">
        <v>2368</v>
      </c>
      <c r="AG517" s="46">
        <v>2414</v>
      </c>
      <c r="AH517" s="46">
        <v>2418</v>
      </c>
      <c r="AI517" s="46">
        <v>2425</v>
      </c>
      <c r="AJ517" s="46">
        <v>2430</v>
      </c>
      <c r="AK517" s="46">
        <v>2423</v>
      </c>
      <c r="AL517" s="46">
        <v>2454</v>
      </c>
      <c r="AM517" s="46">
        <v>2465</v>
      </c>
      <c r="AN517" s="46">
        <v>2497</v>
      </c>
      <c r="AO517" s="46">
        <v>2525</v>
      </c>
      <c r="AP517" s="46">
        <v>2567</v>
      </c>
      <c r="AQ517" s="46">
        <v>2623</v>
      </c>
      <c r="AR517" s="47">
        <v>2671</v>
      </c>
      <c r="AS517" s="80" t="str">
        <f>IF(COUNTIF(B$20:B517,B517)=1,1,"-")</f>
        <v>-</v>
      </c>
      <c r="AT517" s="80" t="str">
        <f>IF(COUNTIF(J$20:J517,J517)=1,1,"-")</f>
        <v>-</v>
      </c>
      <c r="AU517" s="80" t="str">
        <f>IF(COUNTIF(K$20:K517,K517)=1,1,"-")</f>
        <v>-</v>
      </c>
      <c r="AV517" s="80" t="str">
        <f>IF(COUNTIF(I$20:I517,I517)=1,1,"-")</f>
        <v>-</v>
      </c>
      <c r="AW517" s="48" t="s">
        <v>241</v>
      </c>
      <c r="AZ517"/>
      <c r="BA517"/>
      <c r="BB517"/>
      <c r="BC517"/>
      <c r="BD517"/>
    </row>
    <row r="518" spans="1:56" ht="15.75" customHeight="1" x14ac:dyDescent="0.2">
      <c r="A518" s="93" t="s">
        <v>1798</v>
      </c>
      <c r="B518" s="95" t="s">
        <v>2013</v>
      </c>
      <c r="C518" s="94" t="s">
        <v>2014</v>
      </c>
      <c r="D518" s="94" t="s">
        <v>297</v>
      </c>
      <c r="E518" s="94" t="s">
        <v>44</v>
      </c>
      <c r="F518" s="94" t="s">
        <v>384</v>
      </c>
      <c r="G518" s="96" t="s">
        <v>1492</v>
      </c>
      <c r="H518" s="96" t="s">
        <v>1493</v>
      </c>
      <c r="I518" s="96" t="s">
        <v>297</v>
      </c>
      <c r="J518" s="96" t="s">
        <v>44</v>
      </c>
      <c r="K518" s="96" t="s">
        <v>384</v>
      </c>
      <c r="L518" s="65">
        <f>HLOOKUP(L$20,$S$18:$AW518,ROW($S518)-ROW($S$18)+1,FALSE)</f>
        <v>962</v>
      </c>
      <c r="M518" s="65">
        <f>HLOOKUP(M$20,$S$18:$AW518,ROW($S518)-ROW($S$18)+1,FALSE)</f>
        <v>1155</v>
      </c>
      <c r="N518" s="66">
        <f t="shared" si="12"/>
        <v>0.20062370062370061</v>
      </c>
      <c r="O518" s="31">
        <f>IF(ISERROR(SUMIF($B$21:$B$672,$B518,$M$21:$M$672)/SUMIF($B$21:$B$672,$B518,$L$21:$L$672)-1),"-",SUMIF($B$21:$B$672,$B518,$M$21:$M$672)/SUMIF($B$21:$B$672,$B518,$L$21:$L$672)-1)</f>
        <v>1.3182382133996029E-3</v>
      </c>
      <c r="P518" s="31">
        <f>IF(ISERROR(SUMIF($J$21:$J$672,$J518,$M$21:$M$672)/SUMIF($J$21:$J$672,$J518,$L$21:$L$672)-1),"-",SUMIF($J$21:$J$672,$J518,$M$21:$M$672)/SUMIF($J$21:$J$672,$J518,$L$21:$L$672)-1)</f>
        <v>1.7723999829576842E-2</v>
      </c>
      <c r="Q518" s="31">
        <f>IF(ISERROR(SUMIF($K$21:$K$672,$K518,$M$21:$M$672)/SUMIF($K$21:$K$672,$K518,$L$21:$L$672)-1),"-",SUMIF($K$21:$K$672,$K518,$M$21:$M$672)/SUMIF($K$21:$K$672,$K518,$L$21:$L$672)-1)</f>
        <v>-2.2365450582957913E-2</v>
      </c>
      <c r="R518" s="31">
        <f>IF(ISERROR(SUMIF($I$21:$I$672,$I518,$M$21:$M$672)/SUMIF($I$21:$I$672,$I518,$L$21:$L$672)-1),"-",SUMIF($I$21:$I$672,$I518,$M$21:$M$672)/SUMIF($I$21:$I$672,$I518,$L$21:$L$672)-1)</f>
        <v>1.7723999829576842E-2</v>
      </c>
      <c r="S518" s="46">
        <v>680</v>
      </c>
      <c r="T518" s="46">
        <v>722</v>
      </c>
      <c r="U518" s="46">
        <v>746</v>
      </c>
      <c r="V518" s="46">
        <v>832</v>
      </c>
      <c r="W518" s="46">
        <v>892</v>
      </c>
      <c r="X518" s="46">
        <v>962</v>
      </c>
      <c r="Y518" s="46">
        <v>1031</v>
      </c>
      <c r="Z518" s="46">
        <v>1092</v>
      </c>
      <c r="AA518" s="46">
        <v>1114</v>
      </c>
      <c r="AB518" s="46">
        <v>1126</v>
      </c>
      <c r="AC518" s="46">
        <v>1155</v>
      </c>
      <c r="AD518" s="46">
        <v>1158</v>
      </c>
      <c r="AE518" s="46">
        <v>1165</v>
      </c>
      <c r="AF518" s="46">
        <v>1175</v>
      </c>
      <c r="AG518" s="46">
        <v>1186</v>
      </c>
      <c r="AH518" s="46">
        <v>1194</v>
      </c>
      <c r="AI518" s="46">
        <v>1185</v>
      </c>
      <c r="AJ518" s="46">
        <v>1175</v>
      </c>
      <c r="AK518" s="46">
        <v>1170</v>
      </c>
      <c r="AL518" s="46">
        <v>1169</v>
      </c>
      <c r="AM518" s="46">
        <v>1172</v>
      </c>
      <c r="AN518" s="46">
        <v>1178</v>
      </c>
      <c r="AO518" s="46">
        <v>1202</v>
      </c>
      <c r="AP518" s="46">
        <v>1224</v>
      </c>
      <c r="AQ518" s="46">
        <v>1234</v>
      </c>
      <c r="AR518" s="47">
        <v>1264</v>
      </c>
      <c r="AS518" s="80" t="str">
        <f>IF(COUNTIF(B$20:B518,B518)=1,1,"-")</f>
        <v>-</v>
      </c>
      <c r="AT518" s="80" t="str">
        <f>IF(COUNTIF(J$20:J518,J518)=1,1,"-")</f>
        <v>-</v>
      </c>
      <c r="AU518" s="80" t="str">
        <f>IF(COUNTIF(K$20:K518,K518)=1,1,"-")</f>
        <v>-</v>
      </c>
      <c r="AV518" s="80" t="str">
        <f>IF(COUNTIF(I$20:I518,I518)=1,1,"-")</f>
        <v>-</v>
      </c>
      <c r="AW518" s="48" t="s">
        <v>241</v>
      </c>
      <c r="AZ518"/>
      <c r="BA518"/>
      <c r="BB518"/>
      <c r="BC518"/>
      <c r="BD518"/>
    </row>
    <row r="519" spans="1:56" ht="15.75" customHeight="1" x14ac:dyDescent="0.2">
      <c r="A519" s="93" t="s">
        <v>1798</v>
      </c>
      <c r="B519" s="95" t="s">
        <v>2013</v>
      </c>
      <c r="C519" s="94" t="s">
        <v>2014</v>
      </c>
      <c r="D519" s="94" t="s">
        <v>297</v>
      </c>
      <c r="E519" s="94" t="s">
        <v>44</v>
      </c>
      <c r="F519" s="94" t="s">
        <v>384</v>
      </c>
      <c r="G519" s="96" t="s">
        <v>1494</v>
      </c>
      <c r="H519" s="96" t="s">
        <v>1495</v>
      </c>
      <c r="I519" s="96" t="s">
        <v>297</v>
      </c>
      <c r="J519" s="96" t="s">
        <v>44</v>
      </c>
      <c r="K519" s="96" t="s">
        <v>384</v>
      </c>
      <c r="L519" s="65">
        <f>HLOOKUP(L$20,$S$18:$AW519,ROW($S519)-ROW($S$18)+1,FALSE)</f>
        <v>998</v>
      </c>
      <c r="M519" s="65">
        <f>HLOOKUP(M$20,$S$18:$AW519,ROW($S519)-ROW($S$18)+1,FALSE)</f>
        <v>972</v>
      </c>
      <c r="N519" s="66">
        <f t="shared" si="12"/>
        <v>-2.605210420841686E-2</v>
      </c>
      <c r="O519" s="31">
        <f>IF(ISERROR(SUMIF($B$21:$B$672,$B519,$M$21:$M$672)/SUMIF($B$21:$B$672,$B519,$L$21:$L$672)-1),"-",SUMIF($B$21:$B$672,$B519,$M$21:$M$672)/SUMIF($B$21:$B$672,$B519,$L$21:$L$672)-1)</f>
        <v>1.3182382133996029E-3</v>
      </c>
      <c r="P519" s="31">
        <f>IF(ISERROR(SUMIF($J$21:$J$672,$J519,$M$21:$M$672)/SUMIF($J$21:$J$672,$J519,$L$21:$L$672)-1),"-",SUMIF($J$21:$J$672,$J519,$M$21:$M$672)/SUMIF($J$21:$J$672,$J519,$L$21:$L$672)-1)</f>
        <v>1.7723999829576842E-2</v>
      </c>
      <c r="Q519" s="31">
        <f>IF(ISERROR(SUMIF($K$21:$K$672,$K519,$M$21:$M$672)/SUMIF($K$21:$K$672,$K519,$L$21:$L$672)-1),"-",SUMIF($K$21:$K$672,$K519,$M$21:$M$672)/SUMIF($K$21:$K$672,$K519,$L$21:$L$672)-1)</f>
        <v>-2.2365450582957913E-2</v>
      </c>
      <c r="R519" s="31">
        <f>IF(ISERROR(SUMIF($I$21:$I$672,$I519,$M$21:$M$672)/SUMIF($I$21:$I$672,$I519,$L$21:$L$672)-1),"-",SUMIF($I$21:$I$672,$I519,$M$21:$M$672)/SUMIF($I$21:$I$672,$I519,$L$21:$L$672)-1)</f>
        <v>1.7723999829576842E-2</v>
      </c>
      <c r="S519" s="46">
        <v>970</v>
      </c>
      <c r="T519" s="46">
        <v>971</v>
      </c>
      <c r="U519" s="46">
        <v>990</v>
      </c>
      <c r="V519" s="46">
        <v>996</v>
      </c>
      <c r="W519" s="46">
        <v>993</v>
      </c>
      <c r="X519" s="46">
        <v>998</v>
      </c>
      <c r="Y519" s="46">
        <v>987</v>
      </c>
      <c r="Z519" s="46">
        <v>982</v>
      </c>
      <c r="AA519" s="46">
        <v>981</v>
      </c>
      <c r="AB519" s="46">
        <v>972</v>
      </c>
      <c r="AC519" s="46">
        <v>972</v>
      </c>
      <c r="AD519" s="46">
        <v>983</v>
      </c>
      <c r="AE519" s="46">
        <v>992</v>
      </c>
      <c r="AF519" s="46">
        <v>991</v>
      </c>
      <c r="AG519" s="46">
        <v>999</v>
      </c>
      <c r="AH519" s="46">
        <v>1002</v>
      </c>
      <c r="AI519" s="46">
        <v>1008</v>
      </c>
      <c r="AJ519" s="46">
        <v>1008</v>
      </c>
      <c r="AK519" s="46">
        <v>1008</v>
      </c>
      <c r="AL519" s="46">
        <v>1024</v>
      </c>
      <c r="AM519" s="46">
        <v>1034</v>
      </c>
      <c r="AN519" s="46">
        <v>1053</v>
      </c>
      <c r="AO519" s="46">
        <v>1065</v>
      </c>
      <c r="AP519" s="46">
        <v>1086</v>
      </c>
      <c r="AQ519" s="46">
        <v>1113</v>
      </c>
      <c r="AR519" s="47">
        <v>1133</v>
      </c>
      <c r="AS519" s="80" t="str">
        <f>IF(COUNTIF(B$20:B519,B519)=1,1,"-")</f>
        <v>-</v>
      </c>
      <c r="AT519" s="80" t="str">
        <f>IF(COUNTIF(J$20:J519,J519)=1,1,"-")</f>
        <v>-</v>
      </c>
      <c r="AU519" s="80" t="str">
        <f>IF(COUNTIF(K$20:K519,K519)=1,1,"-")</f>
        <v>-</v>
      </c>
      <c r="AV519" s="80" t="str">
        <f>IF(COUNTIF(I$20:I519,I519)=1,1,"-")</f>
        <v>-</v>
      </c>
      <c r="AW519" s="48" t="s">
        <v>241</v>
      </c>
      <c r="AZ519"/>
      <c r="BA519"/>
      <c r="BB519"/>
      <c r="BC519"/>
      <c r="BD519"/>
    </row>
    <row r="520" spans="1:56" ht="15.75" customHeight="1" x14ac:dyDescent="0.2">
      <c r="A520" s="93" t="s">
        <v>1798</v>
      </c>
      <c r="B520" s="95" t="s">
        <v>1875</v>
      </c>
      <c r="C520" s="94" t="s">
        <v>1876</v>
      </c>
      <c r="D520" s="94" t="s">
        <v>131</v>
      </c>
      <c r="E520" s="94" t="s">
        <v>131</v>
      </c>
      <c r="F520" s="94" t="s">
        <v>391</v>
      </c>
      <c r="G520" s="96" t="s">
        <v>1496</v>
      </c>
      <c r="H520" s="96" t="s">
        <v>1497</v>
      </c>
      <c r="I520" s="96" t="s">
        <v>130</v>
      </c>
      <c r="J520" s="96" t="s">
        <v>130</v>
      </c>
      <c r="K520" s="96" t="s">
        <v>391</v>
      </c>
      <c r="L520" s="65">
        <f>HLOOKUP(L$20,$S$18:$AW520,ROW($S520)-ROW($S$18)+1,FALSE)</f>
        <v>2143</v>
      </c>
      <c r="M520" s="65">
        <f>HLOOKUP(M$20,$S$18:$AW520,ROW($S520)-ROW($S$18)+1,FALSE)</f>
        <v>1921</v>
      </c>
      <c r="N520" s="66">
        <f t="shared" si="12"/>
        <v>-0.10359309379374704</v>
      </c>
      <c r="O520" s="31">
        <f>IF(ISERROR(SUMIF($B$21:$B$672,$B520,$M$21:$M$672)/SUMIF($B$21:$B$672,$B520,$L$21:$L$672)-1),"-",SUMIF($B$21:$B$672,$B520,$M$21:$M$672)/SUMIF($B$21:$B$672,$B520,$L$21:$L$672)-1)</f>
        <v>-9.8225010009342029E-2</v>
      </c>
      <c r="P520" s="31">
        <f>IF(ISERROR(SUMIF($J$21:$J$672,$J520,$M$21:$M$672)/SUMIF($J$21:$J$672,$J520,$L$21:$L$672)-1),"-",SUMIF($J$21:$J$672,$J520,$M$21:$M$672)/SUMIF($J$21:$J$672,$J520,$L$21:$L$672)-1)</f>
        <v>-9.7705802968960809E-2</v>
      </c>
      <c r="Q520" s="31">
        <f>IF(ISERROR(SUMIF($K$21:$K$672,$K520,$M$21:$M$672)/SUMIF($K$21:$K$672,$K520,$L$21:$L$672)-1),"-",SUMIF($K$21:$K$672,$K520,$M$21:$M$672)/SUMIF($K$21:$K$672,$K520,$L$21:$L$672)-1)</f>
        <v>-3.0916047319583084E-2</v>
      </c>
      <c r="R520" s="31">
        <f>IF(ISERROR(SUMIF($I$21:$I$672,$I520,$M$21:$M$672)/SUMIF($I$21:$I$672,$I520,$L$21:$L$672)-1),"-",SUMIF($I$21:$I$672,$I520,$M$21:$M$672)/SUMIF($I$21:$I$672,$I520,$L$21:$L$672)-1)</f>
        <v>-9.7705802968960809E-2</v>
      </c>
      <c r="S520" s="46">
        <v>2078</v>
      </c>
      <c r="T520" s="46">
        <v>2087</v>
      </c>
      <c r="U520" s="46">
        <v>2103</v>
      </c>
      <c r="V520" s="46">
        <v>2119</v>
      </c>
      <c r="W520" s="46">
        <v>2126</v>
      </c>
      <c r="X520" s="46">
        <v>2143</v>
      </c>
      <c r="Y520" s="46">
        <v>2128</v>
      </c>
      <c r="Z520" s="46">
        <v>2125</v>
      </c>
      <c r="AA520" s="46">
        <v>2072</v>
      </c>
      <c r="AB520" s="46">
        <v>1972</v>
      </c>
      <c r="AC520" s="46">
        <v>1921</v>
      </c>
      <c r="AD520" s="46">
        <v>1865</v>
      </c>
      <c r="AE520" s="46">
        <v>1827</v>
      </c>
      <c r="AF520" s="46">
        <v>1797</v>
      </c>
      <c r="AG520" s="46">
        <v>1774</v>
      </c>
      <c r="AH520" s="46">
        <v>1738</v>
      </c>
      <c r="AI520" s="46">
        <v>1709</v>
      </c>
      <c r="AJ520" s="46">
        <v>1688</v>
      </c>
      <c r="AK520" s="46">
        <v>1677</v>
      </c>
      <c r="AL520" s="46">
        <v>1697</v>
      </c>
      <c r="AM520" s="46">
        <v>1721</v>
      </c>
      <c r="AN520" s="46">
        <v>1744</v>
      </c>
      <c r="AO520" s="46">
        <v>1772</v>
      </c>
      <c r="AP520" s="46">
        <v>1788</v>
      </c>
      <c r="AQ520" s="46">
        <v>1822</v>
      </c>
      <c r="AR520" s="47">
        <v>1846</v>
      </c>
      <c r="AS520" s="80" t="str">
        <f>IF(COUNTIF(B$20:B520,B520)=1,1,"-")</f>
        <v>-</v>
      </c>
      <c r="AT520" s="80" t="str">
        <f>IF(COUNTIF(J$20:J520,J520)=1,1,"-")</f>
        <v>-</v>
      </c>
      <c r="AU520" s="80" t="str">
        <f>IF(COUNTIF(K$20:K520,K520)=1,1,"-")</f>
        <v>-</v>
      </c>
      <c r="AV520" s="80" t="str">
        <f>IF(COUNTIF(I$20:I520,I520)=1,1,"-")</f>
        <v>-</v>
      </c>
      <c r="AW520" s="48" t="s">
        <v>241</v>
      </c>
      <c r="AZ520"/>
      <c r="BA520"/>
      <c r="BB520"/>
      <c r="BC520"/>
      <c r="BD520"/>
    </row>
    <row r="521" spans="1:56" ht="15.75" customHeight="1" x14ac:dyDescent="0.2">
      <c r="A521" s="93" t="s">
        <v>1798</v>
      </c>
      <c r="B521" s="95" t="s">
        <v>2013</v>
      </c>
      <c r="C521" s="94" t="s">
        <v>2014</v>
      </c>
      <c r="D521" s="94" t="s">
        <v>297</v>
      </c>
      <c r="E521" s="94" t="s">
        <v>44</v>
      </c>
      <c r="F521" s="94" t="s">
        <v>384</v>
      </c>
      <c r="G521" s="96" t="s">
        <v>1498</v>
      </c>
      <c r="H521" s="96" t="s">
        <v>1499</v>
      </c>
      <c r="I521" s="96" t="s">
        <v>297</v>
      </c>
      <c r="J521" s="96" t="s">
        <v>44</v>
      </c>
      <c r="K521" s="96" t="s">
        <v>384</v>
      </c>
      <c r="L521" s="65">
        <f>HLOOKUP(L$20,$S$18:$AW521,ROW($S521)-ROW($S$18)+1,FALSE)</f>
        <v>2075</v>
      </c>
      <c r="M521" s="65">
        <f>HLOOKUP(M$20,$S$18:$AW521,ROW($S521)-ROW($S$18)+1,FALSE)</f>
        <v>1968</v>
      </c>
      <c r="N521" s="66">
        <f t="shared" si="12"/>
        <v>-5.1566265060240979E-2</v>
      </c>
      <c r="O521" s="31">
        <f>IF(ISERROR(SUMIF($B$21:$B$672,$B521,$M$21:$M$672)/SUMIF($B$21:$B$672,$B521,$L$21:$L$672)-1),"-",SUMIF($B$21:$B$672,$B521,$M$21:$M$672)/SUMIF($B$21:$B$672,$B521,$L$21:$L$672)-1)</f>
        <v>1.3182382133996029E-3</v>
      </c>
      <c r="P521" s="31">
        <f>IF(ISERROR(SUMIF($J$21:$J$672,$J521,$M$21:$M$672)/SUMIF($J$21:$J$672,$J521,$L$21:$L$672)-1),"-",SUMIF($J$21:$J$672,$J521,$M$21:$M$672)/SUMIF($J$21:$J$672,$J521,$L$21:$L$672)-1)</f>
        <v>1.7723999829576842E-2</v>
      </c>
      <c r="Q521" s="31">
        <f>IF(ISERROR(SUMIF($K$21:$K$672,$K521,$M$21:$M$672)/SUMIF($K$21:$K$672,$K521,$L$21:$L$672)-1),"-",SUMIF($K$21:$K$672,$K521,$M$21:$M$672)/SUMIF($K$21:$K$672,$K521,$L$21:$L$672)-1)</f>
        <v>-2.2365450582957913E-2</v>
      </c>
      <c r="R521" s="31">
        <f>IF(ISERROR(SUMIF($I$21:$I$672,$I521,$M$21:$M$672)/SUMIF($I$21:$I$672,$I521,$L$21:$L$672)-1),"-",SUMIF($I$21:$I$672,$I521,$M$21:$M$672)/SUMIF($I$21:$I$672,$I521,$L$21:$L$672)-1)</f>
        <v>1.7723999829576842E-2</v>
      </c>
      <c r="S521" s="46">
        <v>2010</v>
      </c>
      <c r="T521" s="46">
        <v>1920</v>
      </c>
      <c r="U521" s="46">
        <v>1797</v>
      </c>
      <c r="V521" s="46">
        <v>1804</v>
      </c>
      <c r="W521" s="46">
        <v>1889</v>
      </c>
      <c r="X521" s="46">
        <v>2075</v>
      </c>
      <c r="Y521" s="46">
        <v>2066</v>
      </c>
      <c r="Z521" s="46">
        <v>1981</v>
      </c>
      <c r="AA521" s="46">
        <v>1980</v>
      </c>
      <c r="AB521" s="46">
        <v>1973</v>
      </c>
      <c r="AC521" s="46">
        <v>1968</v>
      </c>
      <c r="AD521" s="46">
        <v>1953</v>
      </c>
      <c r="AE521" s="46">
        <v>1950</v>
      </c>
      <c r="AF521" s="46">
        <v>1964</v>
      </c>
      <c r="AG521" s="46">
        <v>1982</v>
      </c>
      <c r="AH521" s="46">
        <v>1986</v>
      </c>
      <c r="AI521" s="46">
        <v>1985</v>
      </c>
      <c r="AJ521" s="46">
        <v>1978</v>
      </c>
      <c r="AK521" s="46">
        <v>1970</v>
      </c>
      <c r="AL521" s="46">
        <v>1969</v>
      </c>
      <c r="AM521" s="46">
        <v>1976</v>
      </c>
      <c r="AN521" s="46">
        <v>1995</v>
      </c>
      <c r="AO521" s="46">
        <v>2025</v>
      </c>
      <c r="AP521" s="46">
        <v>2051</v>
      </c>
      <c r="AQ521" s="46">
        <v>2087</v>
      </c>
      <c r="AR521" s="47">
        <v>2121</v>
      </c>
      <c r="AS521" s="80" t="str">
        <f>IF(COUNTIF(B$20:B521,B521)=1,1,"-")</f>
        <v>-</v>
      </c>
      <c r="AT521" s="80" t="str">
        <f>IF(COUNTIF(J$20:J521,J521)=1,1,"-")</f>
        <v>-</v>
      </c>
      <c r="AU521" s="80" t="str">
        <f>IF(COUNTIF(K$20:K521,K521)=1,1,"-")</f>
        <v>-</v>
      </c>
      <c r="AV521" s="80" t="str">
        <f>IF(COUNTIF(I$20:I521,I521)=1,1,"-")</f>
        <v>-</v>
      </c>
      <c r="AW521" s="48" t="s">
        <v>241</v>
      </c>
      <c r="AZ521"/>
      <c r="BA521"/>
      <c r="BB521"/>
      <c r="BC521"/>
      <c r="BD521"/>
    </row>
    <row r="522" spans="1:56" ht="15.75" customHeight="1" x14ac:dyDescent="0.2">
      <c r="A522" s="93" t="s">
        <v>1798</v>
      </c>
      <c r="B522" s="95" t="s">
        <v>2286</v>
      </c>
      <c r="C522" s="94" t="s">
        <v>2287</v>
      </c>
      <c r="D522" s="94" t="s">
        <v>297</v>
      </c>
      <c r="E522" s="94" t="s">
        <v>44</v>
      </c>
      <c r="F522" s="94" t="s">
        <v>384</v>
      </c>
      <c r="G522" s="96" t="s">
        <v>1500</v>
      </c>
      <c r="H522" s="96" t="s">
        <v>1501</v>
      </c>
      <c r="I522" s="96" t="s">
        <v>297</v>
      </c>
      <c r="J522" s="96" t="s">
        <v>44</v>
      </c>
      <c r="K522" s="96" t="s">
        <v>384</v>
      </c>
      <c r="L522" s="65">
        <f>HLOOKUP(L$20,$S$18:$AW522,ROW($S522)-ROW($S$18)+1,FALSE)</f>
        <v>1922</v>
      </c>
      <c r="M522" s="65">
        <f>HLOOKUP(M$20,$S$18:$AW522,ROW($S522)-ROW($S$18)+1,FALSE)</f>
        <v>1798</v>
      </c>
      <c r="N522" s="66">
        <f t="shared" si="12"/>
        <v>-6.4516129032258118E-2</v>
      </c>
      <c r="O522" s="31">
        <f>IF(ISERROR(SUMIF($B$21:$B$672,$B522,$M$21:$M$672)/SUMIF($B$21:$B$672,$B522,$L$21:$L$672)-1),"-",SUMIF($B$21:$B$672,$B522,$M$21:$M$672)/SUMIF($B$21:$B$672,$B522,$L$21:$L$672)-1)</f>
        <v>-6.4516129032258118E-2</v>
      </c>
      <c r="P522" s="31">
        <f>IF(ISERROR(SUMIF($J$21:$J$672,$J522,$M$21:$M$672)/SUMIF($J$21:$J$672,$J522,$L$21:$L$672)-1),"-",SUMIF($J$21:$J$672,$J522,$M$21:$M$672)/SUMIF($J$21:$J$672,$J522,$L$21:$L$672)-1)</f>
        <v>1.7723999829576842E-2</v>
      </c>
      <c r="Q522" s="31">
        <f>IF(ISERROR(SUMIF($K$21:$K$672,$K522,$M$21:$M$672)/SUMIF($K$21:$K$672,$K522,$L$21:$L$672)-1),"-",SUMIF($K$21:$K$672,$K522,$M$21:$M$672)/SUMIF($K$21:$K$672,$K522,$L$21:$L$672)-1)</f>
        <v>-2.2365450582957913E-2</v>
      </c>
      <c r="R522" s="31">
        <f>IF(ISERROR(SUMIF($I$21:$I$672,$I522,$M$21:$M$672)/SUMIF($I$21:$I$672,$I522,$L$21:$L$672)-1),"-",SUMIF($I$21:$I$672,$I522,$M$21:$M$672)/SUMIF($I$21:$I$672,$I522,$L$21:$L$672)-1)</f>
        <v>1.7723999829576842E-2</v>
      </c>
      <c r="S522" s="46">
        <v>1986</v>
      </c>
      <c r="T522" s="46">
        <v>1889</v>
      </c>
      <c r="U522" s="46">
        <v>1910</v>
      </c>
      <c r="V522" s="46">
        <v>1915</v>
      </c>
      <c r="W522" s="46">
        <v>1917</v>
      </c>
      <c r="X522" s="46">
        <v>1922</v>
      </c>
      <c r="Y522" s="46">
        <v>1865</v>
      </c>
      <c r="Z522" s="46">
        <v>1831</v>
      </c>
      <c r="AA522" s="46">
        <v>1800</v>
      </c>
      <c r="AB522" s="46">
        <v>1784</v>
      </c>
      <c r="AC522" s="46">
        <v>1798</v>
      </c>
      <c r="AD522" s="46">
        <v>1812</v>
      </c>
      <c r="AE522" s="46">
        <v>1844</v>
      </c>
      <c r="AF522" s="46">
        <v>1884</v>
      </c>
      <c r="AG522" s="46">
        <v>1903</v>
      </c>
      <c r="AH522" s="46">
        <v>1895</v>
      </c>
      <c r="AI522" s="46">
        <v>1888</v>
      </c>
      <c r="AJ522" s="46">
        <v>1892</v>
      </c>
      <c r="AK522" s="46">
        <v>1881</v>
      </c>
      <c r="AL522" s="46">
        <v>1889</v>
      </c>
      <c r="AM522" s="46">
        <v>1916</v>
      </c>
      <c r="AN522" s="46">
        <v>1960</v>
      </c>
      <c r="AO522" s="46">
        <v>1999</v>
      </c>
      <c r="AP522" s="46">
        <v>2045</v>
      </c>
      <c r="AQ522" s="46">
        <v>2098</v>
      </c>
      <c r="AR522" s="47">
        <v>2154</v>
      </c>
      <c r="AS522" s="80">
        <f>IF(COUNTIF(B$20:B522,B522)=1,1,"-")</f>
        <v>1</v>
      </c>
      <c r="AT522" s="80" t="str">
        <f>IF(COUNTIF(J$20:J522,J522)=1,1,"-")</f>
        <v>-</v>
      </c>
      <c r="AU522" s="80" t="str">
        <f>IF(COUNTIF(K$20:K522,K522)=1,1,"-")</f>
        <v>-</v>
      </c>
      <c r="AV522" s="80" t="str">
        <f>IF(COUNTIF(I$20:I522,I522)=1,1,"-")</f>
        <v>-</v>
      </c>
      <c r="AW522" s="48" t="s">
        <v>241</v>
      </c>
      <c r="AZ522"/>
      <c r="BA522"/>
      <c r="BB522"/>
      <c r="BC522"/>
      <c r="BD522"/>
    </row>
    <row r="523" spans="1:56" ht="15.75" customHeight="1" x14ac:dyDescent="0.2">
      <c r="A523" s="93" t="s">
        <v>1798</v>
      </c>
      <c r="B523" s="95" t="s">
        <v>2278</v>
      </c>
      <c r="C523" s="94" t="s">
        <v>2279</v>
      </c>
      <c r="D523" s="94" t="s">
        <v>61</v>
      </c>
      <c r="E523" s="94" t="s">
        <v>61</v>
      </c>
      <c r="F523" s="94" t="s">
        <v>386</v>
      </c>
      <c r="G523" s="96" t="s">
        <v>1502</v>
      </c>
      <c r="H523" s="96" t="s">
        <v>1503</v>
      </c>
      <c r="I523" s="96" t="s">
        <v>61</v>
      </c>
      <c r="J523" s="96" t="s">
        <v>61</v>
      </c>
      <c r="K523" s="96" t="s">
        <v>386</v>
      </c>
      <c r="L523" s="65">
        <f>HLOOKUP(L$20,$S$18:$AW523,ROW($S523)-ROW($S$18)+1,FALSE)</f>
        <v>649</v>
      </c>
      <c r="M523" s="65">
        <f>HLOOKUP(M$20,$S$18:$AW523,ROW($S523)-ROW($S$18)+1,FALSE)</f>
        <v>583</v>
      </c>
      <c r="N523" s="66">
        <f t="shared" si="12"/>
        <v>-0.10169491525423724</v>
      </c>
      <c r="O523" s="31">
        <f>IF(ISERROR(SUMIF($B$21:$B$672,$B523,$M$21:$M$672)/SUMIF($B$21:$B$672,$B523,$L$21:$L$672)-1),"-",SUMIF($B$21:$B$672,$B523,$M$21:$M$672)/SUMIF($B$21:$B$672,$B523,$L$21:$L$672)-1)</f>
        <v>-0.10241187384044526</v>
      </c>
      <c r="P523" s="31">
        <f>IF(ISERROR(SUMIF($J$21:$J$672,$J523,$M$21:$M$672)/SUMIF($J$21:$J$672,$J523,$L$21:$L$672)-1),"-",SUMIF($J$21:$J$672,$J523,$M$21:$M$672)/SUMIF($J$21:$J$672,$J523,$L$21:$L$672)-1)</f>
        <v>-8.3087893349868214E-2</v>
      </c>
      <c r="Q523" s="31">
        <f>IF(ISERROR(SUMIF($K$21:$K$672,$K523,$M$21:$M$672)/SUMIF($K$21:$K$672,$K523,$L$21:$L$672)-1),"-",SUMIF($K$21:$K$672,$K523,$M$21:$M$672)/SUMIF($K$21:$K$672,$K523,$L$21:$L$672)-1)</f>
        <v>-6.9526650567419579E-2</v>
      </c>
      <c r="R523" s="31">
        <f>IF(ISERROR(SUMIF($I$21:$I$672,$I523,$M$21:$M$672)/SUMIF($I$21:$I$672,$I523,$L$21:$L$672)-1),"-",SUMIF($I$21:$I$672,$I523,$M$21:$M$672)/SUMIF($I$21:$I$672,$I523,$L$21:$L$672)-1)</f>
        <v>-8.3087893349868214E-2</v>
      </c>
      <c r="S523" s="46">
        <v>586</v>
      </c>
      <c r="T523" s="46">
        <v>639</v>
      </c>
      <c r="U523" s="46">
        <v>621</v>
      </c>
      <c r="V523" s="46">
        <v>631</v>
      </c>
      <c r="W523" s="46">
        <v>629</v>
      </c>
      <c r="X523" s="46">
        <v>649</v>
      </c>
      <c r="Y523" s="46">
        <v>628</v>
      </c>
      <c r="Z523" s="46">
        <v>621</v>
      </c>
      <c r="AA523" s="46">
        <v>619</v>
      </c>
      <c r="AB523" s="46">
        <v>610</v>
      </c>
      <c r="AC523" s="46">
        <v>583</v>
      </c>
      <c r="AD523" s="46">
        <v>578</v>
      </c>
      <c r="AE523" s="46">
        <v>572</v>
      </c>
      <c r="AF523" s="46">
        <v>567</v>
      </c>
      <c r="AG523" s="46">
        <v>553</v>
      </c>
      <c r="AH523" s="46">
        <v>543</v>
      </c>
      <c r="AI523" s="46">
        <v>534</v>
      </c>
      <c r="AJ523" s="46">
        <v>524</v>
      </c>
      <c r="AK523" s="46">
        <v>519</v>
      </c>
      <c r="AL523" s="46">
        <v>516</v>
      </c>
      <c r="AM523" s="46">
        <v>516</v>
      </c>
      <c r="AN523" s="46">
        <v>518</v>
      </c>
      <c r="AO523" s="46">
        <v>522</v>
      </c>
      <c r="AP523" s="46">
        <v>529</v>
      </c>
      <c r="AQ523" s="46">
        <v>535</v>
      </c>
      <c r="AR523" s="47">
        <v>539</v>
      </c>
      <c r="AS523" s="80" t="str">
        <f>IF(COUNTIF(B$20:B523,B523)=1,1,"-")</f>
        <v>-</v>
      </c>
      <c r="AT523" s="80" t="str">
        <f>IF(COUNTIF(J$20:J523,J523)=1,1,"-")</f>
        <v>-</v>
      </c>
      <c r="AU523" s="80" t="str">
        <f>IF(COUNTIF(K$20:K523,K523)=1,1,"-")</f>
        <v>-</v>
      </c>
      <c r="AV523" s="80" t="str">
        <f>IF(COUNTIF(I$20:I523,I523)=1,1,"-")</f>
        <v>-</v>
      </c>
      <c r="AW523" s="48" t="s">
        <v>241</v>
      </c>
      <c r="AZ523"/>
      <c r="BA523"/>
      <c r="BB523"/>
      <c r="BC523"/>
      <c r="BD523"/>
    </row>
    <row r="524" spans="1:56" ht="15.75" customHeight="1" x14ac:dyDescent="0.2">
      <c r="A524" s="93" t="s">
        <v>1798</v>
      </c>
      <c r="B524" s="95" t="s">
        <v>1944</v>
      </c>
      <c r="C524" s="94" t="s">
        <v>1945</v>
      </c>
      <c r="D524" s="94" t="s">
        <v>22</v>
      </c>
      <c r="E524" s="94" t="s">
        <v>22</v>
      </c>
      <c r="F524" s="94" t="s">
        <v>391</v>
      </c>
      <c r="G524" s="96" t="s">
        <v>1504</v>
      </c>
      <c r="H524" s="96" t="s">
        <v>842</v>
      </c>
      <c r="I524" s="96" t="s">
        <v>22</v>
      </c>
      <c r="J524" s="96" t="s">
        <v>22</v>
      </c>
      <c r="K524" s="96" t="s">
        <v>391</v>
      </c>
      <c r="L524" s="65">
        <f>HLOOKUP(L$20,$S$18:$AW524,ROW($S524)-ROW($S$18)+1,FALSE)</f>
        <v>831</v>
      </c>
      <c r="M524" s="65">
        <f>HLOOKUP(M$20,$S$18:$AW524,ROW($S524)-ROW($S$18)+1,FALSE)</f>
        <v>821</v>
      </c>
      <c r="N524" s="66">
        <f t="shared" si="12"/>
        <v>-1.2033694344163681E-2</v>
      </c>
      <c r="O524" s="31">
        <f>IF(ISERROR(SUMIF($B$21:$B$672,$B524,$M$21:$M$672)/SUMIF($B$21:$B$672,$B524,$L$21:$L$672)-1),"-",SUMIF($B$21:$B$672,$B524,$M$21:$M$672)/SUMIF($B$21:$B$672,$B524,$L$21:$L$672)-1)</f>
        <v>-2.3819835426591718E-3</v>
      </c>
      <c r="P524" s="31">
        <f>IF(ISERROR(SUMIF($J$21:$J$672,$J524,$M$21:$M$672)/SUMIF($J$21:$J$672,$J524,$L$21:$L$672)-1),"-",SUMIF($J$21:$J$672,$J524,$M$21:$M$672)/SUMIF($J$21:$J$672,$J524,$L$21:$L$672)-1)</f>
        <v>-8.425017345623953E-3</v>
      </c>
      <c r="Q524" s="31">
        <f>IF(ISERROR(SUMIF($K$21:$K$672,$K524,$M$21:$M$672)/SUMIF($K$21:$K$672,$K524,$L$21:$L$672)-1),"-",SUMIF($K$21:$K$672,$K524,$M$21:$M$672)/SUMIF($K$21:$K$672,$K524,$L$21:$L$672)-1)</f>
        <v>-3.0916047319583084E-2</v>
      </c>
      <c r="R524" s="31">
        <f>IF(ISERROR(SUMIF($I$21:$I$672,$I524,$M$21:$M$672)/SUMIF($I$21:$I$672,$I524,$L$21:$L$672)-1),"-",SUMIF($I$21:$I$672,$I524,$M$21:$M$672)/SUMIF($I$21:$I$672,$I524,$L$21:$L$672)-1)</f>
        <v>-8.425017345623953E-3</v>
      </c>
      <c r="S524" s="46">
        <v>830</v>
      </c>
      <c r="T524" s="46">
        <v>822</v>
      </c>
      <c r="U524" s="46">
        <v>825</v>
      </c>
      <c r="V524" s="46">
        <v>824</v>
      </c>
      <c r="W524" s="46">
        <v>833</v>
      </c>
      <c r="X524" s="46">
        <v>831</v>
      </c>
      <c r="Y524" s="46">
        <v>843</v>
      </c>
      <c r="Z524" s="46">
        <v>849</v>
      </c>
      <c r="AA524" s="46">
        <v>847</v>
      </c>
      <c r="AB524" s="46">
        <v>819</v>
      </c>
      <c r="AC524" s="46">
        <v>821</v>
      </c>
      <c r="AD524" s="46">
        <v>829</v>
      </c>
      <c r="AE524" s="46">
        <v>830</v>
      </c>
      <c r="AF524" s="46">
        <v>824</v>
      </c>
      <c r="AG524" s="46">
        <v>813</v>
      </c>
      <c r="AH524" s="46">
        <v>800</v>
      </c>
      <c r="AI524" s="46">
        <v>790</v>
      </c>
      <c r="AJ524" s="46">
        <v>776</v>
      </c>
      <c r="AK524" s="46">
        <v>764</v>
      </c>
      <c r="AL524" s="46">
        <v>760</v>
      </c>
      <c r="AM524" s="46">
        <v>758</v>
      </c>
      <c r="AN524" s="46">
        <v>764</v>
      </c>
      <c r="AO524" s="46">
        <v>771</v>
      </c>
      <c r="AP524" s="46">
        <v>784</v>
      </c>
      <c r="AQ524" s="46">
        <v>789</v>
      </c>
      <c r="AR524" s="47">
        <v>798</v>
      </c>
      <c r="AS524" s="80" t="str">
        <f>IF(COUNTIF(B$20:B524,B524)=1,1,"-")</f>
        <v>-</v>
      </c>
      <c r="AT524" s="80" t="str">
        <f>IF(COUNTIF(J$20:J524,J524)=1,1,"-")</f>
        <v>-</v>
      </c>
      <c r="AU524" s="80" t="str">
        <f>IF(COUNTIF(K$20:K524,K524)=1,1,"-")</f>
        <v>-</v>
      </c>
      <c r="AV524" s="80" t="str">
        <f>IF(COUNTIF(I$20:I524,I524)=1,1,"-")</f>
        <v>-</v>
      </c>
      <c r="AW524" s="48" t="s">
        <v>241</v>
      </c>
      <c r="AZ524"/>
      <c r="BA524"/>
      <c r="BB524"/>
      <c r="BC524"/>
      <c r="BD524"/>
    </row>
    <row r="525" spans="1:56" ht="15.75" customHeight="1" x14ac:dyDescent="0.2">
      <c r="A525" s="93" t="s">
        <v>1798</v>
      </c>
      <c r="B525" s="95" t="s">
        <v>1907</v>
      </c>
      <c r="C525" s="94" t="s">
        <v>1908</v>
      </c>
      <c r="D525" s="94" t="s">
        <v>22</v>
      </c>
      <c r="E525" s="94" t="s">
        <v>22</v>
      </c>
      <c r="F525" s="94" t="s">
        <v>391</v>
      </c>
      <c r="G525" s="96" t="s">
        <v>1505</v>
      </c>
      <c r="H525" s="96" t="s">
        <v>1506</v>
      </c>
      <c r="I525" s="96" t="s">
        <v>22</v>
      </c>
      <c r="J525" s="96" t="s">
        <v>22</v>
      </c>
      <c r="K525" s="96" t="s">
        <v>391</v>
      </c>
      <c r="L525" s="65">
        <f>HLOOKUP(L$20,$S$18:$AW525,ROW($S525)-ROW($S$18)+1,FALSE)</f>
        <v>1022</v>
      </c>
      <c r="M525" s="65">
        <f>HLOOKUP(M$20,$S$18:$AW525,ROW($S525)-ROW($S$18)+1,FALSE)</f>
        <v>1259</v>
      </c>
      <c r="N525" s="66">
        <f t="shared" si="12"/>
        <v>0.23189823874755389</v>
      </c>
      <c r="O525" s="31">
        <f>IF(ISERROR(SUMIF($B$21:$B$672,$B525,$M$21:$M$672)/SUMIF($B$21:$B$672,$B525,$L$21:$L$672)-1),"-",SUMIF($B$21:$B$672,$B525,$M$21:$M$672)/SUMIF($B$21:$B$672,$B525,$L$21:$L$672)-1)</f>
        <v>-2.0822331195775146E-2</v>
      </c>
      <c r="P525" s="31">
        <f>IF(ISERROR(SUMIF($J$21:$J$672,$J525,$M$21:$M$672)/SUMIF($J$21:$J$672,$J525,$L$21:$L$672)-1),"-",SUMIF($J$21:$J$672,$J525,$M$21:$M$672)/SUMIF($J$21:$J$672,$J525,$L$21:$L$672)-1)</f>
        <v>-8.425017345623953E-3</v>
      </c>
      <c r="Q525" s="31">
        <f>IF(ISERROR(SUMIF($K$21:$K$672,$K525,$M$21:$M$672)/SUMIF($K$21:$K$672,$K525,$L$21:$L$672)-1),"-",SUMIF($K$21:$K$672,$K525,$M$21:$M$672)/SUMIF($K$21:$K$672,$K525,$L$21:$L$672)-1)</f>
        <v>-3.0916047319583084E-2</v>
      </c>
      <c r="R525" s="31">
        <f>IF(ISERROR(SUMIF($I$21:$I$672,$I525,$M$21:$M$672)/SUMIF($I$21:$I$672,$I525,$L$21:$L$672)-1),"-",SUMIF($I$21:$I$672,$I525,$M$21:$M$672)/SUMIF($I$21:$I$672,$I525,$L$21:$L$672)-1)</f>
        <v>-8.425017345623953E-3</v>
      </c>
      <c r="S525" s="46">
        <v>975</v>
      </c>
      <c r="T525" s="46">
        <v>1011</v>
      </c>
      <c r="U525" s="46">
        <v>896</v>
      </c>
      <c r="V525" s="46">
        <v>889</v>
      </c>
      <c r="W525" s="46">
        <v>921</v>
      </c>
      <c r="X525" s="46">
        <v>1022</v>
      </c>
      <c r="Y525" s="46">
        <v>1133</v>
      </c>
      <c r="Z525" s="46">
        <v>1265</v>
      </c>
      <c r="AA525" s="46">
        <v>1350</v>
      </c>
      <c r="AB525" s="46">
        <v>1330</v>
      </c>
      <c r="AC525" s="46">
        <v>1259</v>
      </c>
      <c r="AD525" s="46">
        <v>1207</v>
      </c>
      <c r="AE525" s="46">
        <v>1192</v>
      </c>
      <c r="AF525" s="46">
        <v>1185</v>
      </c>
      <c r="AG525" s="46">
        <v>1191</v>
      </c>
      <c r="AH525" s="46">
        <v>1182</v>
      </c>
      <c r="AI525" s="46">
        <v>1161</v>
      </c>
      <c r="AJ525" s="46">
        <v>1135</v>
      </c>
      <c r="AK525" s="46">
        <v>1122</v>
      </c>
      <c r="AL525" s="46">
        <v>1105</v>
      </c>
      <c r="AM525" s="46">
        <v>1094</v>
      </c>
      <c r="AN525" s="46">
        <v>1094</v>
      </c>
      <c r="AO525" s="46">
        <v>1100</v>
      </c>
      <c r="AP525" s="46">
        <v>1111</v>
      </c>
      <c r="AQ525" s="46">
        <v>1119</v>
      </c>
      <c r="AR525" s="47">
        <v>1125</v>
      </c>
      <c r="AS525" s="80" t="str">
        <f>IF(COUNTIF(B$20:B525,B525)=1,1,"-")</f>
        <v>-</v>
      </c>
      <c r="AT525" s="80" t="str">
        <f>IF(COUNTIF(J$20:J525,J525)=1,1,"-")</f>
        <v>-</v>
      </c>
      <c r="AU525" s="80" t="str">
        <f>IF(COUNTIF(K$20:K525,K525)=1,1,"-")</f>
        <v>-</v>
      </c>
      <c r="AV525" s="80" t="str">
        <f>IF(COUNTIF(I$20:I525,I525)=1,1,"-")</f>
        <v>-</v>
      </c>
      <c r="AW525" s="48" t="s">
        <v>241</v>
      </c>
      <c r="AZ525"/>
      <c r="BA525"/>
      <c r="BB525"/>
      <c r="BC525"/>
      <c r="BD525"/>
    </row>
    <row r="526" spans="1:56" ht="15.75" customHeight="1" x14ac:dyDescent="0.2">
      <c r="A526" s="93" t="s">
        <v>1798</v>
      </c>
      <c r="B526" s="95" t="s">
        <v>1907</v>
      </c>
      <c r="C526" s="94" t="s">
        <v>1908</v>
      </c>
      <c r="D526" s="94" t="s">
        <v>22</v>
      </c>
      <c r="E526" s="94" t="s">
        <v>22</v>
      </c>
      <c r="F526" s="94" t="s">
        <v>391</v>
      </c>
      <c r="G526" s="96" t="s">
        <v>1507</v>
      </c>
      <c r="H526" s="96" t="s">
        <v>1508</v>
      </c>
      <c r="I526" s="96" t="s">
        <v>22</v>
      </c>
      <c r="J526" s="96" t="s">
        <v>22</v>
      </c>
      <c r="K526" s="96" t="s">
        <v>391</v>
      </c>
      <c r="L526" s="65">
        <f>HLOOKUP(L$20,$S$18:$AW526,ROW($S526)-ROW($S$18)+1,FALSE)</f>
        <v>1797</v>
      </c>
      <c r="M526" s="65">
        <f>HLOOKUP(M$20,$S$18:$AW526,ROW($S526)-ROW($S$18)+1,FALSE)</f>
        <v>1774</v>
      </c>
      <c r="N526" s="66">
        <f t="shared" si="12"/>
        <v>-1.2799109627156358E-2</v>
      </c>
      <c r="O526" s="31">
        <f>IF(ISERROR(SUMIF($B$21:$B$672,$B526,$M$21:$M$672)/SUMIF($B$21:$B$672,$B526,$L$21:$L$672)-1),"-",SUMIF($B$21:$B$672,$B526,$M$21:$M$672)/SUMIF($B$21:$B$672,$B526,$L$21:$L$672)-1)</f>
        <v>-2.0822331195775146E-2</v>
      </c>
      <c r="P526" s="31">
        <f>IF(ISERROR(SUMIF($J$21:$J$672,$J526,$M$21:$M$672)/SUMIF($J$21:$J$672,$J526,$L$21:$L$672)-1),"-",SUMIF($J$21:$J$672,$J526,$M$21:$M$672)/SUMIF($J$21:$J$672,$J526,$L$21:$L$672)-1)</f>
        <v>-8.425017345623953E-3</v>
      </c>
      <c r="Q526" s="31">
        <f>IF(ISERROR(SUMIF($K$21:$K$672,$K526,$M$21:$M$672)/SUMIF($K$21:$K$672,$K526,$L$21:$L$672)-1),"-",SUMIF($K$21:$K$672,$K526,$M$21:$M$672)/SUMIF($K$21:$K$672,$K526,$L$21:$L$672)-1)</f>
        <v>-3.0916047319583084E-2</v>
      </c>
      <c r="R526" s="31">
        <f>IF(ISERROR(SUMIF($I$21:$I$672,$I526,$M$21:$M$672)/SUMIF($I$21:$I$672,$I526,$L$21:$L$672)-1),"-",SUMIF($I$21:$I$672,$I526,$M$21:$M$672)/SUMIF($I$21:$I$672,$I526,$L$21:$L$672)-1)</f>
        <v>-8.425017345623953E-3</v>
      </c>
      <c r="S526" s="46">
        <v>1662</v>
      </c>
      <c r="T526" s="46">
        <v>1665</v>
      </c>
      <c r="U526" s="46">
        <v>1727</v>
      </c>
      <c r="V526" s="46">
        <v>1747</v>
      </c>
      <c r="W526" s="46">
        <v>1792</v>
      </c>
      <c r="X526" s="46">
        <v>1797</v>
      </c>
      <c r="Y526" s="46">
        <v>1766</v>
      </c>
      <c r="Z526" s="46">
        <v>1761</v>
      </c>
      <c r="AA526" s="46">
        <v>1759</v>
      </c>
      <c r="AB526" s="46">
        <v>1766</v>
      </c>
      <c r="AC526" s="46">
        <v>1774</v>
      </c>
      <c r="AD526" s="46">
        <v>1804</v>
      </c>
      <c r="AE526" s="46">
        <v>1822</v>
      </c>
      <c r="AF526" s="46">
        <v>1808</v>
      </c>
      <c r="AG526" s="46">
        <v>1786</v>
      </c>
      <c r="AH526" s="46">
        <v>1762</v>
      </c>
      <c r="AI526" s="46">
        <v>1734</v>
      </c>
      <c r="AJ526" s="46">
        <v>1706</v>
      </c>
      <c r="AK526" s="46">
        <v>1679</v>
      </c>
      <c r="AL526" s="46">
        <v>1671</v>
      </c>
      <c r="AM526" s="46">
        <v>1675</v>
      </c>
      <c r="AN526" s="46">
        <v>1684</v>
      </c>
      <c r="AO526" s="46">
        <v>1693</v>
      </c>
      <c r="AP526" s="46">
        <v>1714</v>
      </c>
      <c r="AQ526" s="46">
        <v>1734</v>
      </c>
      <c r="AR526" s="47">
        <v>1756</v>
      </c>
      <c r="AS526" s="80" t="str">
        <f>IF(COUNTIF(B$20:B526,B526)=1,1,"-")</f>
        <v>-</v>
      </c>
      <c r="AT526" s="80" t="str">
        <f>IF(COUNTIF(J$20:J526,J526)=1,1,"-")</f>
        <v>-</v>
      </c>
      <c r="AU526" s="80" t="str">
        <f>IF(COUNTIF(K$20:K526,K526)=1,1,"-")</f>
        <v>-</v>
      </c>
      <c r="AV526" s="80" t="str">
        <f>IF(COUNTIF(I$20:I526,I526)=1,1,"-")</f>
        <v>-</v>
      </c>
      <c r="AW526" s="48" t="s">
        <v>241</v>
      </c>
      <c r="AZ526"/>
      <c r="BA526"/>
      <c r="BB526"/>
      <c r="BC526"/>
      <c r="BD526"/>
    </row>
    <row r="527" spans="1:56" ht="15.75" customHeight="1" x14ac:dyDescent="0.2">
      <c r="A527" s="93" t="s">
        <v>1798</v>
      </c>
      <c r="B527" s="95" t="s">
        <v>2062</v>
      </c>
      <c r="C527" s="94" t="s">
        <v>2063</v>
      </c>
      <c r="D527" s="94" t="s">
        <v>13</v>
      </c>
      <c r="E527" s="94" t="s">
        <v>13</v>
      </c>
      <c r="F527" s="94" t="s">
        <v>386</v>
      </c>
      <c r="G527" s="96" t="s">
        <v>1509</v>
      </c>
      <c r="H527" s="96" t="s">
        <v>1510</v>
      </c>
      <c r="I527" s="96" t="s">
        <v>14</v>
      </c>
      <c r="J527" s="96" t="s">
        <v>14</v>
      </c>
      <c r="K527" s="96" t="s">
        <v>386</v>
      </c>
      <c r="L527" s="65">
        <f>HLOOKUP(L$20,$S$18:$AW527,ROW($S527)-ROW($S$18)+1,FALSE)</f>
        <v>1116</v>
      </c>
      <c r="M527" s="65">
        <f>HLOOKUP(M$20,$S$18:$AW527,ROW($S527)-ROW($S$18)+1,FALSE)</f>
        <v>1022</v>
      </c>
      <c r="N527" s="66">
        <f t="shared" si="12"/>
        <v>-8.4229390681003546E-2</v>
      </c>
      <c r="O527" s="31">
        <f>IF(ISERROR(SUMIF($B$21:$B$672,$B527,$M$21:$M$672)/SUMIF($B$21:$B$672,$B527,$L$21:$L$672)-1),"-",SUMIF($B$21:$B$672,$B527,$M$21:$M$672)/SUMIF($B$21:$B$672,$B527,$L$21:$L$672)-1)</f>
        <v>-7.1302945918217842E-2</v>
      </c>
      <c r="P527" s="31">
        <f>IF(ISERROR(SUMIF($J$21:$J$672,$J527,$M$21:$M$672)/SUMIF($J$21:$J$672,$J527,$L$21:$L$672)-1),"-",SUMIF($J$21:$J$672,$J527,$M$21:$M$672)/SUMIF($J$21:$J$672,$J527,$L$21:$L$672)-1)</f>
        <v>-1.1031491608523458E-2</v>
      </c>
      <c r="Q527" s="31">
        <f>IF(ISERROR(SUMIF($K$21:$K$672,$K527,$M$21:$M$672)/SUMIF($K$21:$K$672,$K527,$L$21:$L$672)-1),"-",SUMIF($K$21:$K$672,$K527,$M$21:$M$672)/SUMIF($K$21:$K$672,$K527,$L$21:$L$672)-1)</f>
        <v>-6.9526650567419579E-2</v>
      </c>
      <c r="R527" s="31">
        <f>IF(ISERROR(SUMIF($I$21:$I$672,$I527,$M$21:$M$672)/SUMIF($I$21:$I$672,$I527,$L$21:$L$672)-1),"-",SUMIF($I$21:$I$672,$I527,$M$21:$M$672)/SUMIF($I$21:$I$672,$I527,$L$21:$L$672)-1)</f>
        <v>-1.1031491608523458E-2</v>
      </c>
      <c r="S527" s="46">
        <v>980</v>
      </c>
      <c r="T527" s="46">
        <v>1018</v>
      </c>
      <c r="U527" s="46">
        <v>1088</v>
      </c>
      <c r="V527" s="46">
        <v>1089</v>
      </c>
      <c r="W527" s="46">
        <v>1093</v>
      </c>
      <c r="X527" s="46">
        <v>1116</v>
      </c>
      <c r="Y527" s="46">
        <v>1092</v>
      </c>
      <c r="Z527" s="46">
        <v>1065</v>
      </c>
      <c r="AA527" s="46">
        <v>1060</v>
      </c>
      <c r="AB527" s="46">
        <v>1034</v>
      </c>
      <c r="AC527" s="46">
        <v>1022</v>
      </c>
      <c r="AD527" s="46">
        <v>1031</v>
      </c>
      <c r="AE527" s="46">
        <v>1036</v>
      </c>
      <c r="AF527" s="46">
        <v>1037</v>
      </c>
      <c r="AG527" s="46">
        <v>1019</v>
      </c>
      <c r="AH527" s="46">
        <v>1012</v>
      </c>
      <c r="AI527" s="46">
        <v>1005</v>
      </c>
      <c r="AJ527" s="46">
        <v>990</v>
      </c>
      <c r="AK527" s="46">
        <v>979</v>
      </c>
      <c r="AL527" s="46">
        <v>972</v>
      </c>
      <c r="AM527" s="46">
        <v>973</v>
      </c>
      <c r="AN527" s="46">
        <v>980</v>
      </c>
      <c r="AO527" s="46">
        <v>987</v>
      </c>
      <c r="AP527" s="46">
        <v>1002</v>
      </c>
      <c r="AQ527" s="46">
        <v>1011</v>
      </c>
      <c r="AR527" s="47">
        <v>1026</v>
      </c>
      <c r="AS527" s="80" t="str">
        <f>IF(COUNTIF(B$20:B527,B527)=1,1,"-")</f>
        <v>-</v>
      </c>
      <c r="AT527" s="80" t="str">
        <f>IF(COUNTIF(J$20:J527,J527)=1,1,"-")</f>
        <v>-</v>
      </c>
      <c r="AU527" s="80" t="str">
        <f>IF(COUNTIF(K$20:K527,K527)=1,1,"-")</f>
        <v>-</v>
      </c>
      <c r="AV527" s="80" t="str">
        <f>IF(COUNTIF(I$20:I527,I527)=1,1,"-")</f>
        <v>-</v>
      </c>
      <c r="AW527" s="48" t="s">
        <v>241</v>
      </c>
      <c r="AZ527"/>
      <c r="BA527"/>
      <c r="BB527"/>
      <c r="BC527"/>
      <c r="BD527"/>
    </row>
    <row r="528" spans="1:56" ht="15.75" customHeight="1" x14ac:dyDescent="0.2">
      <c r="A528" s="93" t="s">
        <v>1798</v>
      </c>
      <c r="B528" s="95" t="s">
        <v>1956</v>
      </c>
      <c r="C528" s="94" t="s">
        <v>1957</v>
      </c>
      <c r="D528" s="94" t="s">
        <v>62</v>
      </c>
      <c r="E528" s="94" t="s">
        <v>62</v>
      </c>
      <c r="F528" s="94" t="s">
        <v>389</v>
      </c>
      <c r="G528" s="96" t="s">
        <v>1511</v>
      </c>
      <c r="H528" s="96" t="s">
        <v>1512</v>
      </c>
      <c r="I528" s="96" t="s">
        <v>310</v>
      </c>
      <c r="J528" s="96" t="s">
        <v>20</v>
      </c>
      <c r="K528" s="96" t="s">
        <v>389</v>
      </c>
      <c r="L528" s="65">
        <f>HLOOKUP(L$20,$S$18:$AW528,ROW($S528)-ROW($S$18)+1,FALSE)</f>
        <v>2334</v>
      </c>
      <c r="M528" s="65">
        <f>HLOOKUP(M$20,$S$18:$AW528,ROW($S528)-ROW($S$18)+1,FALSE)</f>
        <v>2158</v>
      </c>
      <c r="N528" s="66">
        <f t="shared" si="12"/>
        <v>-7.5407026563838908E-2</v>
      </c>
      <c r="O528" s="31">
        <f>IF(ISERROR(SUMIF($B$21:$B$672,$B528,$M$21:$M$672)/SUMIF($B$21:$B$672,$B528,$L$21:$L$672)-1),"-",SUMIF($B$21:$B$672,$B528,$M$21:$M$672)/SUMIF($B$21:$B$672,$B528,$L$21:$L$672)-1)</f>
        <v>-6.9290712468193405E-2</v>
      </c>
      <c r="P528" s="31">
        <f>IF(ISERROR(SUMIF($J$21:$J$672,$J528,$M$21:$M$672)/SUMIF($J$21:$J$672,$J528,$L$21:$L$672)-1),"-",SUMIF($J$21:$J$672,$J528,$M$21:$M$672)/SUMIF($J$21:$J$672,$J528,$L$21:$L$672)-1)</f>
        <v>-4.444245730126084E-2</v>
      </c>
      <c r="Q528" s="31">
        <f>IF(ISERROR(SUMIF($K$21:$K$672,$K528,$M$21:$M$672)/SUMIF($K$21:$K$672,$K528,$L$21:$L$672)-1),"-",SUMIF($K$21:$K$672,$K528,$M$21:$M$672)/SUMIF($K$21:$K$672,$K528,$L$21:$L$672)-1)</f>
        <v>-7.8231982896267982E-2</v>
      </c>
      <c r="R528" s="31">
        <f>IF(ISERROR(SUMIF($I$21:$I$672,$I528,$M$21:$M$672)/SUMIF($I$21:$I$672,$I528,$L$21:$L$672)-1),"-",SUMIF($I$21:$I$672,$I528,$M$21:$M$672)/SUMIF($I$21:$I$672,$I528,$L$21:$L$672)-1)</f>
        <v>-4.8100743187448392E-2</v>
      </c>
      <c r="S528" s="46">
        <v>2115</v>
      </c>
      <c r="T528" s="46">
        <v>2254</v>
      </c>
      <c r="U528" s="46">
        <v>2387</v>
      </c>
      <c r="V528" s="46">
        <v>2363</v>
      </c>
      <c r="W528" s="46">
        <v>2359</v>
      </c>
      <c r="X528" s="46">
        <v>2334</v>
      </c>
      <c r="Y528" s="46">
        <v>2230</v>
      </c>
      <c r="Z528" s="46">
        <v>2153</v>
      </c>
      <c r="AA528" s="46">
        <v>2131</v>
      </c>
      <c r="AB528" s="46">
        <v>2146</v>
      </c>
      <c r="AC528" s="46">
        <v>2158</v>
      </c>
      <c r="AD528" s="46">
        <v>2188</v>
      </c>
      <c r="AE528" s="46">
        <v>2207</v>
      </c>
      <c r="AF528" s="46">
        <v>2235</v>
      </c>
      <c r="AG528" s="46">
        <v>2208</v>
      </c>
      <c r="AH528" s="46">
        <v>2172</v>
      </c>
      <c r="AI528" s="46">
        <v>2158</v>
      </c>
      <c r="AJ528" s="46">
        <v>2136</v>
      </c>
      <c r="AK528" s="46">
        <v>2119</v>
      </c>
      <c r="AL528" s="46">
        <v>2125</v>
      </c>
      <c r="AM528" s="46">
        <v>2144</v>
      </c>
      <c r="AN528" s="46">
        <v>2175</v>
      </c>
      <c r="AO528" s="46">
        <v>2198</v>
      </c>
      <c r="AP528" s="46">
        <v>2240</v>
      </c>
      <c r="AQ528" s="46">
        <v>2277</v>
      </c>
      <c r="AR528" s="47">
        <v>2322</v>
      </c>
      <c r="AS528" s="80" t="str">
        <f>IF(COUNTIF(B$20:B528,B528)=1,1,"-")</f>
        <v>-</v>
      </c>
      <c r="AT528" s="80" t="str">
        <f>IF(COUNTIF(J$20:J528,J528)=1,1,"-")</f>
        <v>-</v>
      </c>
      <c r="AU528" s="80" t="str">
        <f>IF(COUNTIF(K$20:K528,K528)=1,1,"-")</f>
        <v>-</v>
      </c>
      <c r="AV528" s="80" t="str">
        <f>IF(COUNTIF(I$20:I528,I528)=1,1,"-")</f>
        <v>-</v>
      </c>
      <c r="AW528" s="48" t="s">
        <v>241</v>
      </c>
      <c r="AZ528"/>
      <c r="BA528"/>
      <c r="BB528"/>
      <c r="BC528"/>
      <c r="BD528"/>
    </row>
    <row r="529" spans="1:56" ht="15.75" customHeight="1" x14ac:dyDescent="0.2">
      <c r="A529" s="93" t="s">
        <v>1798</v>
      </c>
      <c r="B529" s="95" t="s">
        <v>1956</v>
      </c>
      <c r="C529" s="94" t="s">
        <v>1957</v>
      </c>
      <c r="D529" s="94" t="s">
        <v>62</v>
      </c>
      <c r="E529" s="94" t="s">
        <v>62</v>
      </c>
      <c r="F529" s="94" t="s">
        <v>389</v>
      </c>
      <c r="G529" s="96" t="s">
        <v>1513</v>
      </c>
      <c r="H529" s="96" t="s">
        <v>1514</v>
      </c>
      <c r="I529" s="96" t="s">
        <v>310</v>
      </c>
      <c r="J529" s="96" t="s">
        <v>20</v>
      </c>
      <c r="K529" s="96" t="s">
        <v>389</v>
      </c>
      <c r="L529" s="65">
        <f>HLOOKUP(L$20,$S$18:$AW529,ROW($S529)-ROW($S$18)+1,FALSE)</f>
        <v>1031</v>
      </c>
      <c r="M529" s="65">
        <f>HLOOKUP(M$20,$S$18:$AW529,ROW($S529)-ROW($S$18)+1,FALSE)</f>
        <v>1012</v>
      </c>
      <c r="N529" s="66">
        <f t="shared" si="12"/>
        <v>-1.8428709990300662E-2</v>
      </c>
      <c r="O529" s="31">
        <f>IF(ISERROR(SUMIF($B$21:$B$672,$B529,$M$21:$M$672)/SUMIF($B$21:$B$672,$B529,$L$21:$L$672)-1),"-",SUMIF($B$21:$B$672,$B529,$M$21:$M$672)/SUMIF($B$21:$B$672,$B529,$L$21:$L$672)-1)</f>
        <v>-6.9290712468193405E-2</v>
      </c>
      <c r="P529" s="31">
        <f>IF(ISERROR(SUMIF($J$21:$J$672,$J529,$M$21:$M$672)/SUMIF($J$21:$J$672,$J529,$L$21:$L$672)-1),"-",SUMIF($J$21:$J$672,$J529,$M$21:$M$672)/SUMIF($J$21:$J$672,$J529,$L$21:$L$672)-1)</f>
        <v>-4.444245730126084E-2</v>
      </c>
      <c r="Q529" s="31">
        <f>IF(ISERROR(SUMIF($K$21:$K$672,$K529,$M$21:$M$672)/SUMIF($K$21:$K$672,$K529,$L$21:$L$672)-1),"-",SUMIF($K$21:$K$672,$K529,$M$21:$M$672)/SUMIF($K$21:$K$672,$K529,$L$21:$L$672)-1)</f>
        <v>-7.8231982896267982E-2</v>
      </c>
      <c r="R529" s="31">
        <f>IF(ISERROR(SUMIF($I$21:$I$672,$I529,$M$21:$M$672)/SUMIF($I$21:$I$672,$I529,$L$21:$L$672)-1),"-",SUMIF($I$21:$I$672,$I529,$M$21:$M$672)/SUMIF($I$21:$I$672,$I529,$L$21:$L$672)-1)</f>
        <v>-4.8100743187448392E-2</v>
      </c>
      <c r="S529" s="46">
        <v>1598</v>
      </c>
      <c r="T529" s="46">
        <v>1481</v>
      </c>
      <c r="U529" s="46">
        <v>1286</v>
      </c>
      <c r="V529" s="46">
        <v>1130</v>
      </c>
      <c r="W529" s="46">
        <v>1091</v>
      </c>
      <c r="X529" s="46">
        <v>1031</v>
      </c>
      <c r="Y529" s="46">
        <v>1046</v>
      </c>
      <c r="Z529" s="46">
        <v>1062</v>
      </c>
      <c r="AA529" s="46">
        <v>1050</v>
      </c>
      <c r="AB529" s="46">
        <v>1022</v>
      </c>
      <c r="AC529" s="46">
        <v>1012</v>
      </c>
      <c r="AD529" s="46">
        <v>1002</v>
      </c>
      <c r="AE529" s="46">
        <v>1001</v>
      </c>
      <c r="AF529" s="46">
        <v>1005</v>
      </c>
      <c r="AG529" s="46">
        <v>1005</v>
      </c>
      <c r="AH529" s="46">
        <v>993</v>
      </c>
      <c r="AI529" s="46">
        <v>989</v>
      </c>
      <c r="AJ529" s="46">
        <v>981</v>
      </c>
      <c r="AK529" s="46">
        <v>975</v>
      </c>
      <c r="AL529" s="46">
        <v>979</v>
      </c>
      <c r="AM529" s="46">
        <v>987</v>
      </c>
      <c r="AN529" s="46">
        <v>1002</v>
      </c>
      <c r="AO529" s="46">
        <v>1020</v>
      </c>
      <c r="AP529" s="46">
        <v>1041</v>
      </c>
      <c r="AQ529" s="46">
        <v>1065</v>
      </c>
      <c r="AR529" s="47">
        <v>1086</v>
      </c>
      <c r="AS529" s="80" t="str">
        <f>IF(COUNTIF(B$20:B529,B529)=1,1,"-")</f>
        <v>-</v>
      </c>
      <c r="AT529" s="80" t="str">
        <f>IF(COUNTIF(J$20:J529,J529)=1,1,"-")</f>
        <v>-</v>
      </c>
      <c r="AU529" s="80" t="str">
        <f>IF(COUNTIF(K$20:K529,K529)=1,1,"-")</f>
        <v>-</v>
      </c>
      <c r="AV529" s="80" t="str">
        <f>IF(COUNTIF(I$20:I529,I529)=1,1,"-")</f>
        <v>-</v>
      </c>
      <c r="AW529" s="48" t="s">
        <v>241</v>
      </c>
      <c r="AZ529"/>
      <c r="BA529"/>
      <c r="BB529"/>
      <c r="BC529"/>
      <c r="BD529"/>
    </row>
    <row r="530" spans="1:56" ht="15.75" customHeight="1" x14ac:dyDescent="0.2">
      <c r="A530" s="93" t="s">
        <v>1798</v>
      </c>
      <c r="B530" s="95" t="s">
        <v>2062</v>
      </c>
      <c r="C530" s="94" t="s">
        <v>2063</v>
      </c>
      <c r="D530" s="94" t="s">
        <v>13</v>
      </c>
      <c r="E530" s="94" t="s">
        <v>13</v>
      </c>
      <c r="F530" s="94" t="s">
        <v>386</v>
      </c>
      <c r="G530" s="96" t="s">
        <v>1515</v>
      </c>
      <c r="H530" s="96" t="s">
        <v>1516</v>
      </c>
      <c r="I530" s="96" t="s">
        <v>14</v>
      </c>
      <c r="J530" s="96" t="s">
        <v>14</v>
      </c>
      <c r="K530" s="96" t="s">
        <v>386</v>
      </c>
      <c r="L530" s="65">
        <f>HLOOKUP(L$20,$S$18:$AW530,ROW($S530)-ROW($S$18)+1,FALSE)</f>
        <v>2552</v>
      </c>
      <c r="M530" s="65">
        <f>HLOOKUP(M$20,$S$18:$AW530,ROW($S530)-ROW($S$18)+1,FALSE)</f>
        <v>2596</v>
      </c>
      <c r="N530" s="66">
        <f t="shared" si="12"/>
        <v>1.7241379310344751E-2</v>
      </c>
      <c r="O530" s="31">
        <f>IF(ISERROR(SUMIF($B$21:$B$672,$B530,$M$21:$M$672)/SUMIF($B$21:$B$672,$B530,$L$21:$L$672)-1),"-",SUMIF($B$21:$B$672,$B530,$M$21:$M$672)/SUMIF($B$21:$B$672,$B530,$L$21:$L$672)-1)</f>
        <v>-7.1302945918217842E-2</v>
      </c>
      <c r="P530" s="31">
        <f>IF(ISERROR(SUMIF($J$21:$J$672,$J530,$M$21:$M$672)/SUMIF($J$21:$J$672,$J530,$L$21:$L$672)-1),"-",SUMIF($J$21:$J$672,$J530,$M$21:$M$672)/SUMIF($J$21:$J$672,$J530,$L$21:$L$672)-1)</f>
        <v>-1.1031491608523458E-2</v>
      </c>
      <c r="Q530" s="31">
        <f>IF(ISERROR(SUMIF($K$21:$K$672,$K530,$M$21:$M$672)/SUMIF($K$21:$K$672,$K530,$L$21:$L$672)-1),"-",SUMIF($K$21:$K$672,$K530,$M$21:$M$672)/SUMIF($K$21:$K$672,$K530,$L$21:$L$672)-1)</f>
        <v>-6.9526650567419579E-2</v>
      </c>
      <c r="R530" s="31">
        <f>IF(ISERROR(SUMIF($I$21:$I$672,$I530,$M$21:$M$672)/SUMIF($I$21:$I$672,$I530,$L$21:$L$672)-1),"-",SUMIF($I$21:$I$672,$I530,$M$21:$M$672)/SUMIF($I$21:$I$672,$I530,$L$21:$L$672)-1)</f>
        <v>-1.1031491608523458E-2</v>
      </c>
      <c r="S530" s="46">
        <v>2482</v>
      </c>
      <c r="T530" s="46">
        <v>2494</v>
      </c>
      <c r="U530" s="46">
        <v>2497</v>
      </c>
      <c r="V530" s="46">
        <v>2519</v>
      </c>
      <c r="W530" s="46">
        <v>2564</v>
      </c>
      <c r="X530" s="46">
        <v>2552</v>
      </c>
      <c r="Y530" s="46">
        <v>2574</v>
      </c>
      <c r="Z530" s="46">
        <v>2601</v>
      </c>
      <c r="AA530" s="46">
        <v>2618</v>
      </c>
      <c r="AB530" s="46">
        <v>2592</v>
      </c>
      <c r="AC530" s="46">
        <v>2596</v>
      </c>
      <c r="AD530" s="46">
        <v>2627</v>
      </c>
      <c r="AE530" s="46">
        <v>2648</v>
      </c>
      <c r="AF530" s="46">
        <v>2645</v>
      </c>
      <c r="AG530" s="46">
        <v>2636</v>
      </c>
      <c r="AH530" s="46">
        <v>2619</v>
      </c>
      <c r="AI530" s="46">
        <v>2597</v>
      </c>
      <c r="AJ530" s="46">
        <v>2583</v>
      </c>
      <c r="AK530" s="46">
        <v>2564</v>
      </c>
      <c r="AL530" s="46">
        <v>2557</v>
      </c>
      <c r="AM530" s="46">
        <v>2571</v>
      </c>
      <c r="AN530" s="46">
        <v>2590</v>
      </c>
      <c r="AO530" s="46">
        <v>2626</v>
      </c>
      <c r="AP530" s="46">
        <v>2654</v>
      </c>
      <c r="AQ530" s="46">
        <v>2697</v>
      </c>
      <c r="AR530" s="47">
        <v>2730</v>
      </c>
      <c r="AS530" s="80" t="str">
        <f>IF(COUNTIF(B$20:B530,B530)=1,1,"-")</f>
        <v>-</v>
      </c>
      <c r="AT530" s="80" t="str">
        <f>IF(COUNTIF(J$20:J530,J530)=1,1,"-")</f>
        <v>-</v>
      </c>
      <c r="AU530" s="80" t="str">
        <f>IF(COUNTIF(K$20:K530,K530)=1,1,"-")</f>
        <v>-</v>
      </c>
      <c r="AV530" s="80" t="str">
        <f>IF(COUNTIF(I$20:I530,I530)=1,1,"-")</f>
        <v>-</v>
      </c>
      <c r="AW530" s="48" t="s">
        <v>241</v>
      </c>
      <c r="AZ530"/>
      <c r="BA530"/>
      <c r="BB530"/>
      <c r="BC530"/>
      <c r="BD530"/>
    </row>
    <row r="531" spans="1:56" ht="15.75" customHeight="1" x14ac:dyDescent="0.2">
      <c r="A531" s="93" t="s">
        <v>1798</v>
      </c>
      <c r="B531" s="95" t="s">
        <v>1956</v>
      </c>
      <c r="C531" s="94" t="s">
        <v>1957</v>
      </c>
      <c r="D531" s="94" t="s">
        <v>62</v>
      </c>
      <c r="E531" s="94" t="s">
        <v>62</v>
      </c>
      <c r="F531" s="94" t="s">
        <v>389</v>
      </c>
      <c r="G531" s="96" t="s">
        <v>1517</v>
      </c>
      <c r="H531" s="96" t="s">
        <v>1518</v>
      </c>
      <c r="I531" s="96" t="s">
        <v>80</v>
      </c>
      <c r="J531" s="96" t="s">
        <v>80</v>
      </c>
      <c r="K531" s="96" t="s">
        <v>389</v>
      </c>
      <c r="L531" s="65">
        <f>HLOOKUP(L$20,$S$18:$AW531,ROW($S531)-ROW($S$18)+1,FALSE)</f>
        <v>1863</v>
      </c>
      <c r="M531" s="65">
        <f>HLOOKUP(M$20,$S$18:$AW531,ROW($S531)-ROW($S$18)+1,FALSE)</f>
        <v>1639</v>
      </c>
      <c r="N531" s="66">
        <f t="shared" si="12"/>
        <v>-0.12023617820719268</v>
      </c>
      <c r="O531" s="31">
        <f>IF(ISERROR(SUMIF($B$21:$B$672,$B531,$M$21:$M$672)/SUMIF($B$21:$B$672,$B531,$L$21:$L$672)-1),"-",SUMIF($B$21:$B$672,$B531,$M$21:$M$672)/SUMIF($B$21:$B$672,$B531,$L$21:$L$672)-1)</f>
        <v>-6.9290712468193405E-2</v>
      </c>
      <c r="P531" s="31">
        <f>IF(ISERROR(SUMIF($J$21:$J$672,$J531,$M$21:$M$672)/SUMIF($J$21:$J$672,$J531,$L$21:$L$672)-1),"-",SUMIF($J$21:$J$672,$J531,$M$21:$M$672)/SUMIF($J$21:$J$672,$J531,$L$21:$L$672)-1)</f>
        <v>-0.15524248171227306</v>
      </c>
      <c r="Q531" s="31">
        <f>IF(ISERROR(SUMIF($K$21:$K$672,$K531,$M$21:$M$672)/SUMIF($K$21:$K$672,$K531,$L$21:$L$672)-1),"-",SUMIF($K$21:$K$672,$K531,$M$21:$M$672)/SUMIF($K$21:$K$672,$K531,$L$21:$L$672)-1)</f>
        <v>-7.8231982896267982E-2</v>
      </c>
      <c r="R531" s="31">
        <f>IF(ISERROR(SUMIF($I$21:$I$672,$I531,$M$21:$M$672)/SUMIF($I$21:$I$672,$I531,$L$21:$L$672)-1),"-",SUMIF($I$21:$I$672,$I531,$M$21:$M$672)/SUMIF($I$21:$I$672,$I531,$L$21:$L$672)-1)</f>
        <v>-0.15524248171227306</v>
      </c>
      <c r="S531" s="46">
        <v>1621</v>
      </c>
      <c r="T531" s="46">
        <v>1704</v>
      </c>
      <c r="U531" s="46">
        <v>1720</v>
      </c>
      <c r="V531" s="46">
        <v>1713</v>
      </c>
      <c r="W531" s="46">
        <v>1849</v>
      </c>
      <c r="X531" s="46">
        <v>1863</v>
      </c>
      <c r="Y531" s="46">
        <v>1836</v>
      </c>
      <c r="Z531" s="46">
        <v>1805</v>
      </c>
      <c r="AA531" s="46">
        <v>1761</v>
      </c>
      <c r="AB531" s="46">
        <v>1686</v>
      </c>
      <c r="AC531" s="46">
        <v>1639</v>
      </c>
      <c r="AD531" s="46">
        <v>1606</v>
      </c>
      <c r="AE531" s="46">
        <v>1581</v>
      </c>
      <c r="AF531" s="46">
        <v>1561</v>
      </c>
      <c r="AG531" s="46">
        <v>1544</v>
      </c>
      <c r="AH531" s="46">
        <v>1519</v>
      </c>
      <c r="AI531" s="46">
        <v>1482</v>
      </c>
      <c r="AJ531" s="46">
        <v>1461</v>
      </c>
      <c r="AK531" s="46">
        <v>1447</v>
      </c>
      <c r="AL531" s="46">
        <v>1448</v>
      </c>
      <c r="AM531" s="46">
        <v>1465</v>
      </c>
      <c r="AN531" s="46">
        <v>1486</v>
      </c>
      <c r="AO531" s="46">
        <v>1508</v>
      </c>
      <c r="AP531" s="46">
        <v>1534</v>
      </c>
      <c r="AQ531" s="46">
        <v>1560</v>
      </c>
      <c r="AR531" s="47">
        <v>1583</v>
      </c>
      <c r="AS531" s="80" t="str">
        <f>IF(COUNTIF(B$20:B531,B531)=1,1,"-")</f>
        <v>-</v>
      </c>
      <c r="AT531" s="80" t="str">
        <f>IF(COUNTIF(J$20:J531,J531)=1,1,"-")</f>
        <v>-</v>
      </c>
      <c r="AU531" s="80" t="str">
        <f>IF(COUNTIF(K$20:K531,K531)=1,1,"-")</f>
        <v>-</v>
      </c>
      <c r="AV531" s="80" t="str">
        <f>IF(COUNTIF(I$20:I531,I531)=1,1,"-")</f>
        <v>-</v>
      </c>
      <c r="AW531" s="48" t="s">
        <v>241</v>
      </c>
      <c r="AZ531"/>
      <c r="BA531"/>
      <c r="BB531"/>
      <c r="BC531"/>
      <c r="BD531"/>
    </row>
    <row r="532" spans="1:56" ht="15.75" customHeight="1" x14ac:dyDescent="0.2">
      <c r="A532" s="93" t="s">
        <v>1798</v>
      </c>
      <c r="B532" s="95" t="s">
        <v>1956</v>
      </c>
      <c r="C532" s="94" t="s">
        <v>1957</v>
      </c>
      <c r="D532" s="94" t="s">
        <v>62</v>
      </c>
      <c r="E532" s="94" t="s">
        <v>62</v>
      </c>
      <c r="F532" s="94" t="s">
        <v>389</v>
      </c>
      <c r="G532" s="96" t="s">
        <v>1519</v>
      </c>
      <c r="H532" s="96" t="s">
        <v>1520</v>
      </c>
      <c r="I532" s="96" t="s">
        <v>154</v>
      </c>
      <c r="J532" s="96" t="s">
        <v>154</v>
      </c>
      <c r="K532" s="96" t="s">
        <v>389</v>
      </c>
      <c r="L532" s="65">
        <f>HLOOKUP(L$20,$S$18:$AW532,ROW($S532)-ROW($S$18)+1,FALSE)</f>
        <v>3427</v>
      </c>
      <c r="M532" s="65">
        <f>HLOOKUP(M$20,$S$18:$AW532,ROW($S532)-ROW($S$18)+1,FALSE)</f>
        <v>3073</v>
      </c>
      <c r="N532" s="66">
        <f t="shared" si="12"/>
        <v>-0.10329734461628248</v>
      </c>
      <c r="O532" s="31">
        <f>IF(ISERROR(SUMIF($B$21:$B$672,$B532,$M$21:$M$672)/SUMIF($B$21:$B$672,$B532,$L$21:$L$672)-1),"-",SUMIF($B$21:$B$672,$B532,$M$21:$M$672)/SUMIF($B$21:$B$672,$B532,$L$21:$L$672)-1)</f>
        <v>-6.9290712468193405E-2</v>
      </c>
      <c r="P532" s="31">
        <f>IF(ISERROR(SUMIF($J$21:$J$672,$J532,$M$21:$M$672)/SUMIF($J$21:$J$672,$J532,$L$21:$L$672)-1),"-",SUMIF($J$21:$J$672,$J532,$M$21:$M$672)/SUMIF($J$21:$J$672,$J532,$L$21:$L$672)-1)</f>
        <v>-9.1054953870838395E-2</v>
      </c>
      <c r="Q532" s="31">
        <f>IF(ISERROR(SUMIF($K$21:$K$672,$K532,$M$21:$M$672)/SUMIF($K$21:$K$672,$K532,$L$21:$L$672)-1),"-",SUMIF($K$21:$K$672,$K532,$M$21:$M$672)/SUMIF($K$21:$K$672,$K532,$L$21:$L$672)-1)</f>
        <v>-7.8231982896267982E-2</v>
      </c>
      <c r="R532" s="31">
        <f>IF(ISERROR(SUMIF($I$21:$I$672,$I532,$M$21:$M$672)/SUMIF($I$21:$I$672,$I532,$L$21:$L$672)-1),"-",SUMIF($I$21:$I$672,$I532,$M$21:$M$672)/SUMIF($I$21:$I$672,$I532,$L$21:$L$672)-1)</f>
        <v>-9.1054953870838395E-2</v>
      </c>
      <c r="S532" s="46">
        <v>3952</v>
      </c>
      <c r="T532" s="46">
        <v>3904</v>
      </c>
      <c r="U532" s="46">
        <v>3842</v>
      </c>
      <c r="V532" s="46">
        <v>3666</v>
      </c>
      <c r="W532" s="46">
        <v>3598</v>
      </c>
      <c r="X532" s="46">
        <v>3427</v>
      </c>
      <c r="Y532" s="46">
        <v>3345</v>
      </c>
      <c r="Z532" s="46">
        <v>3281</v>
      </c>
      <c r="AA532" s="46">
        <v>3211</v>
      </c>
      <c r="AB532" s="46">
        <v>3146</v>
      </c>
      <c r="AC532" s="46">
        <v>3073</v>
      </c>
      <c r="AD532" s="46">
        <v>3054</v>
      </c>
      <c r="AE532" s="46">
        <v>3055</v>
      </c>
      <c r="AF532" s="46">
        <v>3056</v>
      </c>
      <c r="AG532" s="46">
        <v>3036</v>
      </c>
      <c r="AH532" s="46">
        <v>3026</v>
      </c>
      <c r="AI532" s="46">
        <v>2999</v>
      </c>
      <c r="AJ532" s="46">
        <v>2956</v>
      </c>
      <c r="AK532" s="46">
        <v>2910</v>
      </c>
      <c r="AL532" s="46">
        <v>2901</v>
      </c>
      <c r="AM532" s="46">
        <v>2908</v>
      </c>
      <c r="AN532" s="46">
        <v>2919</v>
      </c>
      <c r="AO532" s="46">
        <v>2944</v>
      </c>
      <c r="AP532" s="46">
        <v>2980</v>
      </c>
      <c r="AQ532" s="46">
        <v>3018</v>
      </c>
      <c r="AR532" s="47">
        <v>3031</v>
      </c>
      <c r="AS532" s="80" t="str">
        <f>IF(COUNTIF(B$20:B532,B532)=1,1,"-")</f>
        <v>-</v>
      </c>
      <c r="AT532" s="80" t="str">
        <f>IF(COUNTIF(J$20:J532,J532)=1,1,"-")</f>
        <v>-</v>
      </c>
      <c r="AU532" s="80" t="str">
        <f>IF(COUNTIF(K$20:K532,K532)=1,1,"-")</f>
        <v>-</v>
      </c>
      <c r="AV532" s="80" t="str">
        <f>IF(COUNTIF(I$20:I532,I532)=1,1,"-")</f>
        <v>-</v>
      </c>
      <c r="AW532" s="48" t="s">
        <v>241</v>
      </c>
      <c r="AZ532"/>
      <c r="BA532"/>
      <c r="BB532"/>
      <c r="BC532"/>
      <c r="BD532"/>
    </row>
    <row r="533" spans="1:56" ht="15.75" customHeight="1" x14ac:dyDescent="0.2">
      <c r="A533" s="93" t="s">
        <v>1798</v>
      </c>
      <c r="B533" s="95" t="s">
        <v>1944</v>
      </c>
      <c r="C533" s="94" t="s">
        <v>1945</v>
      </c>
      <c r="D533" s="94" t="s">
        <v>22</v>
      </c>
      <c r="E533" s="94" t="s">
        <v>22</v>
      </c>
      <c r="F533" s="94" t="s">
        <v>391</v>
      </c>
      <c r="G533" s="96" t="s">
        <v>1521</v>
      </c>
      <c r="H533" s="96" t="s">
        <v>1522</v>
      </c>
      <c r="I533" s="96" t="s">
        <v>23</v>
      </c>
      <c r="J533" s="96" t="s">
        <v>23</v>
      </c>
      <c r="K533" s="96" t="s">
        <v>391</v>
      </c>
      <c r="L533" s="65">
        <f>HLOOKUP(L$20,$S$18:$AW533,ROW($S533)-ROW($S$18)+1,FALSE)</f>
        <v>829</v>
      </c>
      <c r="M533" s="65">
        <f>HLOOKUP(M$20,$S$18:$AW533,ROW($S533)-ROW($S$18)+1,FALSE)</f>
        <v>860</v>
      </c>
      <c r="N533" s="66">
        <f t="shared" ref="N533:N596" si="13">IF(ISERROR(M533/L533-1),"-",M533/L533-1)</f>
        <v>3.7394451145958962E-2</v>
      </c>
      <c r="O533" s="31">
        <f>IF(ISERROR(SUMIF($B$21:$B$672,$B533,$M$21:$M$672)/SUMIF($B$21:$B$672,$B533,$L$21:$L$672)-1),"-",SUMIF($B$21:$B$672,$B533,$M$21:$M$672)/SUMIF($B$21:$B$672,$B533,$L$21:$L$672)-1)</f>
        <v>-2.3819835426591718E-3</v>
      </c>
      <c r="P533" s="31">
        <f>IF(ISERROR(SUMIF($J$21:$J$672,$J533,$M$21:$M$672)/SUMIF($J$21:$J$672,$J533,$L$21:$L$672)-1),"-",SUMIF($J$21:$J$672,$J533,$M$21:$M$672)/SUMIF($J$21:$J$672,$J533,$L$21:$L$672)-1)</f>
        <v>1.7005501076297502E-2</v>
      </c>
      <c r="Q533" s="31">
        <f>IF(ISERROR(SUMIF($K$21:$K$672,$K533,$M$21:$M$672)/SUMIF($K$21:$K$672,$K533,$L$21:$L$672)-1),"-",SUMIF($K$21:$K$672,$K533,$M$21:$M$672)/SUMIF($K$21:$K$672,$K533,$L$21:$L$672)-1)</f>
        <v>-3.0916047319583084E-2</v>
      </c>
      <c r="R533" s="31">
        <f>IF(ISERROR(SUMIF($I$21:$I$672,$I533,$M$21:$M$672)/SUMIF($I$21:$I$672,$I533,$L$21:$L$672)-1),"-",SUMIF($I$21:$I$672,$I533,$M$21:$M$672)/SUMIF($I$21:$I$672,$I533,$L$21:$L$672)-1)</f>
        <v>1.7005501076297502E-2</v>
      </c>
      <c r="S533" s="46">
        <v>823</v>
      </c>
      <c r="T533" s="46">
        <v>819</v>
      </c>
      <c r="U533" s="46">
        <v>800</v>
      </c>
      <c r="V533" s="46">
        <v>810</v>
      </c>
      <c r="W533" s="46">
        <v>824</v>
      </c>
      <c r="X533" s="46">
        <v>829</v>
      </c>
      <c r="Y533" s="46">
        <v>833</v>
      </c>
      <c r="Z533" s="46">
        <v>834</v>
      </c>
      <c r="AA533" s="46">
        <v>842</v>
      </c>
      <c r="AB533" s="46">
        <v>854</v>
      </c>
      <c r="AC533" s="46">
        <v>860</v>
      </c>
      <c r="AD533" s="46">
        <v>879</v>
      </c>
      <c r="AE533" s="46">
        <v>887</v>
      </c>
      <c r="AF533" s="46">
        <v>897</v>
      </c>
      <c r="AG533" s="46">
        <v>900</v>
      </c>
      <c r="AH533" s="46">
        <v>902</v>
      </c>
      <c r="AI533" s="46">
        <v>907</v>
      </c>
      <c r="AJ533" s="46">
        <v>901</v>
      </c>
      <c r="AK533" s="46">
        <v>897</v>
      </c>
      <c r="AL533" s="46">
        <v>902</v>
      </c>
      <c r="AM533" s="46">
        <v>912</v>
      </c>
      <c r="AN533" s="46">
        <v>926</v>
      </c>
      <c r="AO533" s="46">
        <v>944</v>
      </c>
      <c r="AP533" s="46">
        <v>968</v>
      </c>
      <c r="AQ533" s="46">
        <v>995</v>
      </c>
      <c r="AR533" s="47">
        <v>1021</v>
      </c>
      <c r="AS533" s="80" t="str">
        <f>IF(COUNTIF(B$20:B533,B533)=1,1,"-")</f>
        <v>-</v>
      </c>
      <c r="AT533" s="80" t="str">
        <f>IF(COUNTIF(J$20:J533,J533)=1,1,"-")</f>
        <v>-</v>
      </c>
      <c r="AU533" s="80" t="str">
        <f>IF(COUNTIF(K$20:K533,K533)=1,1,"-")</f>
        <v>-</v>
      </c>
      <c r="AV533" s="80" t="str">
        <f>IF(COUNTIF(I$20:I533,I533)=1,1,"-")</f>
        <v>-</v>
      </c>
      <c r="AW533" s="48" t="s">
        <v>241</v>
      </c>
      <c r="AZ533"/>
      <c r="BA533"/>
      <c r="BB533"/>
      <c r="BC533"/>
      <c r="BD533"/>
    </row>
    <row r="534" spans="1:56" ht="15.75" customHeight="1" x14ac:dyDescent="0.2">
      <c r="A534" s="93" t="s">
        <v>1798</v>
      </c>
      <c r="B534" s="95" t="s">
        <v>1944</v>
      </c>
      <c r="C534" s="94" t="s">
        <v>1945</v>
      </c>
      <c r="D534" s="94" t="s">
        <v>22</v>
      </c>
      <c r="E534" s="94" t="s">
        <v>22</v>
      </c>
      <c r="F534" s="94" t="s">
        <v>391</v>
      </c>
      <c r="G534" s="96" t="s">
        <v>1523</v>
      </c>
      <c r="H534" s="96" t="s">
        <v>1524</v>
      </c>
      <c r="I534" s="96" t="s">
        <v>23</v>
      </c>
      <c r="J534" s="96" t="s">
        <v>23</v>
      </c>
      <c r="K534" s="96" t="s">
        <v>391</v>
      </c>
      <c r="L534" s="65">
        <f>HLOOKUP(L$20,$S$18:$AW534,ROW($S534)-ROW($S$18)+1,FALSE)</f>
        <v>833</v>
      </c>
      <c r="M534" s="65">
        <f>HLOOKUP(M$20,$S$18:$AW534,ROW($S534)-ROW($S$18)+1,FALSE)</f>
        <v>938</v>
      </c>
      <c r="N534" s="66">
        <f t="shared" si="13"/>
        <v>0.12605042016806722</v>
      </c>
      <c r="O534" s="31">
        <f>IF(ISERROR(SUMIF($B$21:$B$672,$B534,$M$21:$M$672)/SUMIF($B$21:$B$672,$B534,$L$21:$L$672)-1),"-",SUMIF($B$21:$B$672,$B534,$M$21:$M$672)/SUMIF($B$21:$B$672,$B534,$L$21:$L$672)-1)</f>
        <v>-2.3819835426591718E-3</v>
      </c>
      <c r="P534" s="31">
        <f>IF(ISERROR(SUMIF($J$21:$J$672,$J534,$M$21:$M$672)/SUMIF($J$21:$J$672,$J534,$L$21:$L$672)-1),"-",SUMIF($J$21:$J$672,$J534,$M$21:$M$672)/SUMIF($J$21:$J$672,$J534,$L$21:$L$672)-1)</f>
        <v>1.7005501076297502E-2</v>
      </c>
      <c r="Q534" s="31">
        <f>IF(ISERROR(SUMIF($K$21:$K$672,$K534,$M$21:$M$672)/SUMIF($K$21:$K$672,$K534,$L$21:$L$672)-1),"-",SUMIF($K$21:$K$672,$K534,$M$21:$M$672)/SUMIF($K$21:$K$672,$K534,$L$21:$L$672)-1)</f>
        <v>-3.0916047319583084E-2</v>
      </c>
      <c r="R534" s="31">
        <f>IF(ISERROR(SUMIF($I$21:$I$672,$I534,$M$21:$M$672)/SUMIF($I$21:$I$672,$I534,$L$21:$L$672)-1),"-",SUMIF($I$21:$I$672,$I534,$M$21:$M$672)/SUMIF($I$21:$I$672,$I534,$L$21:$L$672)-1)</f>
        <v>1.7005501076297502E-2</v>
      </c>
      <c r="S534" s="46">
        <v>769</v>
      </c>
      <c r="T534" s="46">
        <v>760</v>
      </c>
      <c r="U534" s="46">
        <v>806</v>
      </c>
      <c r="V534" s="46">
        <v>782</v>
      </c>
      <c r="W534" s="46">
        <v>802</v>
      </c>
      <c r="X534" s="46">
        <v>833</v>
      </c>
      <c r="Y534" s="46">
        <v>869</v>
      </c>
      <c r="Z534" s="46">
        <v>892</v>
      </c>
      <c r="AA534" s="46">
        <v>891</v>
      </c>
      <c r="AB534" s="46">
        <v>924</v>
      </c>
      <c r="AC534" s="46">
        <v>938</v>
      </c>
      <c r="AD534" s="46">
        <v>949</v>
      </c>
      <c r="AE534" s="46">
        <v>956</v>
      </c>
      <c r="AF534" s="46">
        <v>965</v>
      </c>
      <c r="AG534" s="46">
        <v>977</v>
      </c>
      <c r="AH534" s="46">
        <v>988</v>
      </c>
      <c r="AI534" s="46">
        <v>1002</v>
      </c>
      <c r="AJ534" s="46">
        <v>1004</v>
      </c>
      <c r="AK534" s="46">
        <v>1004</v>
      </c>
      <c r="AL534" s="46">
        <v>1015</v>
      </c>
      <c r="AM534" s="46">
        <v>1032</v>
      </c>
      <c r="AN534" s="46">
        <v>1052</v>
      </c>
      <c r="AO534" s="46">
        <v>1077</v>
      </c>
      <c r="AP534" s="46">
        <v>1107</v>
      </c>
      <c r="AQ534" s="46">
        <v>1142</v>
      </c>
      <c r="AR534" s="47">
        <v>1178</v>
      </c>
      <c r="AS534" s="80" t="str">
        <f>IF(COUNTIF(B$20:B534,B534)=1,1,"-")</f>
        <v>-</v>
      </c>
      <c r="AT534" s="80" t="str">
        <f>IF(COUNTIF(J$20:J534,J534)=1,1,"-")</f>
        <v>-</v>
      </c>
      <c r="AU534" s="80" t="str">
        <f>IF(COUNTIF(K$20:K534,K534)=1,1,"-")</f>
        <v>-</v>
      </c>
      <c r="AV534" s="80" t="str">
        <f>IF(COUNTIF(I$20:I534,I534)=1,1,"-")</f>
        <v>-</v>
      </c>
      <c r="AW534" s="48" t="s">
        <v>241</v>
      </c>
      <c r="AZ534"/>
      <c r="BA534"/>
      <c r="BB534"/>
      <c r="BC534"/>
      <c r="BD534"/>
    </row>
    <row r="535" spans="1:56" ht="15.75" customHeight="1" x14ac:dyDescent="0.2">
      <c r="A535" s="93" t="s">
        <v>1798</v>
      </c>
      <c r="B535" s="95" t="s">
        <v>2288</v>
      </c>
      <c r="C535" s="94" t="s">
        <v>2289</v>
      </c>
      <c r="D535" s="94" t="s">
        <v>23</v>
      </c>
      <c r="E535" s="94" t="s">
        <v>23</v>
      </c>
      <c r="F535" s="94" t="s">
        <v>391</v>
      </c>
      <c r="G535" s="96" t="s">
        <v>1525</v>
      </c>
      <c r="H535" s="96" t="s">
        <v>1526</v>
      </c>
      <c r="I535" s="96" t="s">
        <v>23</v>
      </c>
      <c r="J535" s="96" t="s">
        <v>23</v>
      </c>
      <c r="K535" s="96" t="s">
        <v>391</v>
      </c>
      <c r="L535" s="65">
        <f>HLOOKUP(L$20,$S$18:$AW535,ROW($S535)-ROW($S$18)+1,FALSE)</f>
        <v>1777</v>
      </c>
      <c r="M535" s="65">
        <f>HLOOKUP(M$20,$S$18:$AW535,ROW($S535)-ROW($S$18)+1,FALSE)</f>
        <v>1857</v>
      </c>
      <c r="N535" s="66">
        <f t="shared" si="13"/>
        <v>4.5019696117051256E-2</v>
      </c>
      <c r="O535" s="31">
        <f>IF(ISERROR(SUMIF($B$21:$B$672,$B535,$M$21:$M$672)/SUMIF($B$21:$B$672,$B535,$L$21:$L$672)-1),"-",SUMIF($B$21:$B$672,$B535,$M$21:$M$672)/SUMIF($B$21:$B$672,$B535,$L$21:$L$672)-1)</f>
        <v>4.5019696117051256E-2</v>
      </c>
      <c r="P535" s="31">
        <f>IF(ISERROR(SUMIF($J$21:$J$672,$J535,$M$21:$M$672)/SUMIF($J$21:$J$672,$J535,$L$21:$L$672)-1),"-",SUMIF($J$21:$J$672,$J535,$M$21:$M$672)/SUMIF($J$21:$J$672,$J535,$L$21:$L$672)-1)</f>
        <v>1.7005501076297502E-2</v>
      </c>
      <c r="Q535" s="31">
        <f>IF(ISERROR(SUMIF($K$21:$K$672,$K535,$M$21:$M$672)/SUMIF($K$21:$K$672,$K535,$L$21:$L$672)-1),"-",SUMIF($K$21:$K$672,$K535,$M$21:$M$672)/SUMIF($K$21:$K$672,$K535,$L$21:$L$672)-1)</f>
        <v>-3.0916047319583084E-2</v>
      </c>
      <c r="R535" s="31">
        <f>IF(ISERROR(SUMIF($I$21:$I$672,$I535,$M$21:$M$672)/SUMIF($I$21:$I$672,$I535,$L$21:$L$672)-1),"-",SUMIF($I$21:$I$672,$I535,$M$21:$M$672)/SUMIF($I$21:$I$672,$I535,$L$21:$L$672)-1)</f>
        <v>1.7005501076297502E-2</v>
      </c>
      <c r="S535" s="46">
        <v>1512</v>
      </c>
      <c r="T535" s="46">
        <v>1410</v>
      </c>
      <c r="U535" s="46">
        <v>1378</v>
      </c>
      <c r="V535" s="46">
        <v>1444</v>
      </c>
      <c r="W535" s="46">
        <v>1563</v>
      </c>
      <c r="X535" s="46">
        <v>1777</v>
      </c>
      <c r="Y535" s="46">
        <v>1846</v>
      </c>
      <c r="Z535" s="46">
        <v>1886</v>
      </c>
      <c r="AA535" s="46">
        <v>1885</v>
      </c>
      <c r="AB535" s="46">
        <v>1865</v>
      </c>
      <c r="AC535" s="46">
        <v>1857</v>
      </c>
      <c r="AD535" s="46">
        <v>1854</v>
      </c>
      <c r="AE535" s="46">
        <v>1863</v>
      </c>
      <c r="AF535" s="46">
        <v>1907</v>
      </c>
      <c r="AG535" s="46">
        <v>1942</v>
      </c>
      <c r="AH535" s="46">
        <v>1950</v>
      </c>
      <c r="AI535" s="46">
        <v>1976</v>
      </c>
      <c r="AJ535" s="46">
        <v>2002</v>
      </c>
      <c r="AK535" s="46">
        <v>2030</v>
      </c>
      <c r="AL535" s="46">
        <v>2053</v>
      </c>
      <c r="AM535" s="46">
        <v>2091</v>
      </c>
      <c r="AN535" s="46">
        <v>2155</v>
      </c>
      <c r="AO535" s="46">
        <v>2203</v>
      </c>
      <c r="AP535" s="46">
        <v>2258</v>
      </c>
      <c r="AQ535" s="46">
        <v>2309</v>
      </c>
      <c r="AR535" s="47">
        <v>2373</v>
      </c>
      <c r="AS535" s="80">
        <f>IF(COUNTIF(B$20:B535,B535)=1,1,"-")</f>
        <v>1</v>
      </c>
      <c r="AT535" s="80" t="str">
        <f>IF(COUNTIF(J$20:J535,J535)=1,1,"-")</f>
        <v>-</v>
      </c>
      <c r="AU535" s="80" t="str">
        <f>IF(COUNTIF(K$20:K535,K535)=1,1,"-")</f>
        <v>-</v>
      </c>
      <c r="AV535" s="80" t="str">
        <f>IF(COUNTIF(I$20:I535,I535)=1,1,"-")</f>
        <v>-</v>
      </c>
      <c r="AW535" s="48" t="s">
        <v>241</v>
      </c>
      <c r="AZ535"/>
      <c r="BA535"/>
      <c r="BB535"/>
      <c r="BC535"/>
      <c r="BD535"/>
    </row>
    <row r="536" spans="1:56" ht="15.75" customHeight="1" x14ac:dyDescent="0.2">
      <c r="A536" s="93" t="s">
        <v>1798</v>
      </c>
      <c r="B536" s="95" t="s">
        <v>2290</v>
      </c>
      <c r="C536" s="94" t="s">
        <v>2291</v>
      </c>
      <c r="D536" s="94" t="s">
        <v>23</v>
      </c>
      <c r="E536" s="94" t="s">
        <v>23</v>
      </c>
      <c r="F536" s="94" t="s">
        <v>391</v>
      </c>
      <c r="G536" s="96" t="s">
        <v>1527</v>
      </c>
      <c r="H536" s="96" t="s">
        <v>1528</v>
      </c>
      <c r="I536" s="96" t="s">
        <v>23</v>
      </c>
      <c r="J536" s="96" t="s">
        <v>23</v>
      </c>
      <c r="K536" s="96" t="s">
        <v>391</v>
      </c>
      <c r="L536" s="65">
        <f>HLOOKUP(L$20,$S$18:$AW536,ROW($S536)-ROW($S$18)+1,FALSE)</f>
        <v>1268</v>
      </c>
      <c r="M536" s="65">
        <f>HLOOKUP(M$20,$S$18:$AW536,ROW($S536)-ROW($S$18)+1,FALSE)</f>
        <v>1300</v>
      </c>
      <c r="N536" s="66">
        <f t="shared" si="13"/>
        <v>2.5236593059936974E-2</v>
      </c>
      <c r="O536" s="31">
        <f>IF(ISERROR(SUMIF($B$21:$B$672,$B536,$M$21:$M$672)/SUMIF($B$21:$B$672,$B536,$L$21:$L$672)-1),"-",SUMIF($B$21:$B$672,$B536,$M$21:$M$672)/SUMIF($B$21:$B$672,$B536,$L$21:$L$672)-1)</f>
        <v>2.5236593059936974E-2</v>
      </c>
      <c r="P536" s="31">
        <f>IF(ISERROR(SUMIF($J$21:$J$672,$J536,$M$21:$M$672)/SUMIF($J$21:$J$672,$J536,$L$21:$L$672)-1),"-",SUMIF($J$21:$J$672,$J536,$M$21:$M$672)/SUMIF($J$21:$J$672,$J536,$L$21:$L$672)-1)</f>
        <v>1.7005501076297502E-2</v>
      </c>
      <c r="Q536" s="31">
        <f>IF(ISERROR(SUMIF($K$21:$K$672,$K536,$M$21:$M$672)/SUMIF($K$21:$K$672,$K536,$L$21:$L$672)-1),"-",SUMIF($K$21:$K$672,$K536,$M$21:$M$672)/SUMIF($K$21:$K$672,$K536,$L$21:$L$672)-1)</f>
        <v>-3.0916047319583084E-2</v>
      </c>
      <c r="R536" s="31">
        <f>IF(ISERROR(SUMIF($I$21:$I$672,$I536,$M$21:$M$672)/SUMIF($I$21:$I$672,$I536,$L$21:$L$672)-1),"-",SUMIF($I$21:$I$672,$I536,$M$21:$M$672)/SUMIF($I$21:$I$672,$I536,$L$21:$L$672)-1)</f>
        <v>1.7005501076297502E-2</v>
      </c>
      <c r="S536" s="46">
        <v>1170</v>
      </c>
      <c r="T536" s="46">
        <v>1209</v>
      </c>
      <c r="U536" s="46">
        <v>1234</v>
      </c>
      <c r="V536" s="46">
        <v>1230</v>
      </c>
      <c r="W536" s="46">
        <v>1259</v>
      </c>
      <c r="X536" s="46">
        <v>1268</v>
      </c>
      <c r="Y536" s="46">
        <v>1270</v>
      </c>
      <c r="Z536" s="46">
        <v>1282</v>
      </c>
      <c r="AA536" s="46">
        <v>1284</v>
      </c>
      <c r="AB536" s="46">
        <v>1293</v>
      </c>
      <c r="AC536" s="46">
        <v>1300</v>
      </c>
      <c r="AD536" s="46">
        <v>1318</v>
      </c>
      <c r="AE536" s="46">
        <v>1326</v>
      </c>
      <c r="AF536" s="46">
        <v>1342</v>
      </c>
      <c r="AG536" s="46">
        <v>1355</v>
      </c>
      <c r="AH536" s="46">
        <v>1355</v>
      </c>
      <c r="AI536" s="46">
        <v>1358</v>
      </c>
      <c r="AJ536" s="46">
        <v>1354</v>
      </c>
      <c r="AK536" s="46">
        <v>1352</v>
      </c>
      <c r="AL536" s="46">
        <v>1359</v>
      </c>
      <c r="AM536" s="46">
        <v>1371</v>
      </c>
      <c r="AN536" s="46">
        <v>1389</v>
      </c>
      <c r="AO536" s="46">
        <v>1415</v>
      </c>
      <c r="AP536" s="46">
        <v>1442</v>
      </c>
      <c r="AQ536" s="46">
        <v>1474</v>
      </c>
      <c r="AR536" s="47">
        <v>1505</v>
      </c>
      <c r="AS536" s="80">
        <f>IF(COUNTIF(B$20:B536,B536)=1,1,"-")</f>
        <v>1</v>
      </c>
      <c r="AT536" s="80" t="str">
        <f>IF(COUNTIF(J$20:J536,J536)=1,1,"-")</f>
        <v>-</v>
      </c>
      <c r="AU536" s="80" t="str">
        <f>IF(COUNTIF(K$20:K536,K536)=1,1,"-")</f>
        <v>-</v>
      </c>
      <c r="AV536" s="80" t="str">
        <f>IF(COUNTIF(I$20:I536,I536)=1,1,"-")</f>
        <v>-</v>
      </c>
      <c r="AW536" s="48" t="s">
        <v>241</v>
      </c>
      <c r="AZ536"/>
      <c r="BA536"/>
      <c r="BB536"/>
      <c r="BC536"/>
      <c r="BD536"/>
    </row>
    <row r="537" spans="1:56" ht="15.75" customHeight="1" x14ac:dyDescent="0.2">
      <c r="A537" s="93" t="s">
        <v>1798</v>
      </c>
      <c r="B537" s="95" t="s">
        <v>2292</v>
      </c>
      <c r="C537" s="94" t="s">
        <v>2293</v>
      </c>
      <c r="D537" s="94" t="s">
        <v>323</v>
      </c>
      <c r="E537" s="94" t="s">
        <v>113</v>
      </c>
      <c r="F537" s="94" t="s">
        <v>385</v>
      </c>
      <c r="G537" s="96" t="s">
        <v>1529</v>
      </c>
      <c r="H537" s="96" t="s">
        <v>1530</v>
      </c>
      <c r="I537" s="96" t="s">
        <v>323</v>
      </c>
      <c r="J537" s="96" t="s">
        <v>113</v>
      </c>
      <c r="K537" s="96" t="s">
        <v>385</v>
      </c>
      <c r="L537" s="65">
        <f>HLOOKUP(L$20,$S$18:$AW537,ROW($S537)-ROW($S$18)+1,FALSE)</f>
        <v>1812</v>
      </c>
      <c r="M537" s="65">
        <f>HLOOKUP(M$20,$S$18:$AW537,ROW($S537)-ROW($S$18)+1,FALSE)</f>
        <v>1482</v>
      </c>
      <c r="N537" s="66">
        <f t="shared" si="13"/>
        <v>-0.18211920529801329</v>
      </c>
      <c r="O537" s="31">
        <f>IF(ISERROR(SUMIF($B$21:$B$672,$B537,$M$21:$M$672)/SUMIF($B$21:$B$672,$B537,$L$21:$L$672)-1),"-",SUMIF($B$21:$B$672,$B537,$M$21:$M$672)/SUMIF($B$21:$B$672,$B537,$L$21:$L$672)-1)</f>
        <v>-0.18211920529801329</v>
      </c>
      <c r="P537" s="31">
        <f>IF(ISERROR(SUMIF($J$21:$J$672,$J537,$M$21:$M$672)/SUMIF($J$21:$J$672,$J537,$L$21:$L$672)-1),"-",SUMIF($J$21:$J$672,$J537,$M$21:$M$672)/SUMIF($J$21:$J$672,$J537,$L$21:$L$672)-1)</f>
        <v>-3.7682029725266464E-2</v>
      </c>
      <c r="Q537" s="31">
        <f>IF(ISERROR(SUMIF($K$21:$K$672,$K537,$M$21:$M$672)/SUMIF($K$21:$K$672,$K537,$L$21:$L$672)-1),"-",SUMIF($K$21:$K$672,$K537,$M$21:$M$672)/SUMIF($K$21:$K$672,$K537,$L$21:$L$672)-1)</f>
        <v>-0.10412074832930718</v>
      </c>
      <c r="R537" s="31">
        <f>IF(ISERROR(SUMIF($I$21:$I$672,$I537,$M$21:$M$672)/SUMIF($I$21:$I$672,$I537,$L$21:$L$672)-1),"-",SUMIF($I$21:$I$672,$I537,$M$21:$M$672)/SUMIF($I$21:$I$672,$I537,$L$21:$L$672)-1)</f>
        <v>-0.18211920529801329</v>
      </c>
      <c r="S537" s="46">
        <v>1877</v>
      </c>
      <c r="T537" s="46">
        <v>1816</v>
      </c>
      <c r="U537" s="46">
        <v>1777</v>
      </c>
      <c r="V537" s="46">
        <v>1777</v>
      </c>
      <c r="W537" s="46">
        <v>1789</v>
      </c>
      <c r="X537" s="46">
        <v>1812</v>
      </c>
      <c r="Y537" s="46">
        <v>1763</v>
      </c>
      <c r="Z537" s="46">
        <v>1698</v>
      </c>
      <c r="AA537" s="46">
        <v>1608</v>
      </c>
      <c r="AB537" s="46">
        <v>1538</v>
      </c>
      <c r="AC537" s="46">
        <v>1482</v>
      </c>
      <c r="AD537" s="46">
        <v>1446</v>
      </c>
      <c r="AE537" s="46">
        <v>1433</v>
      </c>
      <c r="AF537" s="46">
        <v>1431</v>
      </c>
      <c r="AG537" s="46">
        <v>1421</v>
      </c>
      <c r="AH537" s="46">
        <v>1401</v>
      </c>
      <c r="AI537" s="46">
        <v>1375</v>
      </c>
      <c r="AJ537" s="46">
        <v>1343</v>
      </c>
      <c r="AK537" s="46">
        <v>1321</v>
      </c>
      <c r="AL537" s="46">
        <v>1314</v>
      </c>
      <c r="AM537" s="46">
        <v>1314</v>
      </c>
      <c r="AN537" s="46">
        <v>1324</v>
      </c>
      <c r="AO537" s="46">
        <v>1335</v>
      </c>
      <c r="AP537" s="46">
        <v>1346</v>
      </c>
      <c r="AQ537" s="46">
        <v>1351</v>
      </c>
      <c r="AR537" s="47">
        <v>1353</v>
      </c>
      <c r="AS537" s="80">
        <f>IF(COUNTIF(B$20:B537,B537)=1,1,"-")</f>
        <v>1</v>
      </c>
      <c r="AT537" s="80" t="str">
        <f>IF(COUNTIF(J$20:J537,J537)=1,1,"-")</f>
        <v>-</v>
      </c>
      <c r="AU537" s="80" t="str">
        <f>IF(COUNTIF(K$20:K537,K537)=1,1,"-")</f>
        <v>-</v>
      </c>
      <c r="AV537" s="80">
        <f>IF(COUNTIF(I$20:I537,I537)=1,1,"-")</f>
        <v>1</v>
      </c>
      <c r="AW537" s="48" t="s">
        <v>241</v>
      </c>
      <c r="AZ537"/>
      <c r="BA537"/>
      <c r="BB537"/>
      <c r="BC537"/>
      <c r="BD537"/>
    </row>
    <row r="538" spans="1:56" ht="15.75" customHeight="1" x14ac:dyDescent="0.2">
      <c r="A538" s="93" t="s">
        <v>1798</v>
      </c>
      <c r="B538" s="95" t="s">
        <v>1964</v>
      </c>
      <c r="C538" s="94" t="s">
        <v>1965</v>
      </c>
      <c r="D538" s="94" t="s">
        <v>47</v>
      </c>
      <c r="E538" s="94" t="s">
        <v>47</v>
      </c>
      <c r="F538" s="94" t="s">
        <v>389</v>
      </c>
      <c r="G538" s="96" t="s">
        <v>1531</v>
      </c>
      <c r="H538" s="96" t="s">
        <v>1532</v>
      </c>
      <c r="I538" s="96" t="s">
        <v>64</v>
      </c>
      <c r="J538" s="96" t="s">
        <v>64</v>
      </c>
      <c r="K538" s="96" t="s">
        <v>389</v>
      </c>
      <c r="L538" s="65">
        <f>HLOOKUP(L$20,$S$18:$AW538,ROW($S538)-ROW($S$18)+1,FALSE)</f>
        <v>1223</v>
      </c>
      <c r="M538" s="65">
        <f>HLOOKUP(M$20,$S$18:$AW538,ROW($S538)-ROW($S$18)+1,FALSE)</f>
        <v>1054</v>
      </c>
      <c r="N538" s="66">
        <f t="shared" si="13"/>
        <v>-0.13818479149632057</v>
      </c>
      <c r="O538" s="31">
        <f>IF(ISERROR(SUMIF($B$21:$B$672,$B538,$M$21:$M$672)/SUMIF($B$21:$B$672,$B538,$L$21:$L$672)-1),"-",SUMIF($B$21:$B$672,$B538,$M$21:$M$672)/SUMIF($B$21:$B$672,$B538,$L$21:$L$672)-1)</f>
        <v>-5.9081562714187852E-2</v>
      </c>
      <c r="P538" s="31">
        <f>IF(ISERROR(SUMIF($J$21:$J$672,$J538,$M$21:$M$672)/SUMIF($J$21:$J$672,$J538,$L$21:$L$672)-1),"-",SUMIF($J$21:$J$672,$J538,$M$21:$M$672)/SUMIF($J$21:$J$672,$J538,$L$21:$L$672)-1)</f>
        <v>-5.3069192393897735E-2</v>
      </c>
      <c r="Q538" s="31">
        <f>IF(ISERROR(SUMIF($K$21:$K$672,$K538,$M$21:$M$672)/SUMIF($K$21:$K$672,$K538,$L$21:$L$672)-1),"-",SUMIF($K$21:$K$672,$K538,$M$21:$M$672)/SUMIF($K$21:$K$672,$K538,$L$21:$L$672)-1)</f>
        <v>-7.8231982896267982E-2</v>
      </c>
      <c r="R538" s="31">
        <f>IF(ISERROR(SUMIF($I$21:$I$672,$I538,$M$21:$M$672)/SUMIF($I$21:$I$672,$I538,$L$21:$L$672)-1),"-",SUMIF($I$21:$I$672,$I538,$M$21:$M$672)/SUMIF($I$21:$I$672,$I538,$L$21:$L$672)-1)</f>
        <v>-5.3069192393897735E-2</v>
      </c>
      <c r="S538" s="46">
        <v>2148</v>
      </c>
      <c r="T538" s="46">
        <v>2107</v>
      </c>
      <c r="U538" s="46">
        <v>2098</v>
      </c>
      <c r="V538" s="46">
        <v>2091</v>
      </c>
      <c r="W538" s="46">
        <v>1973</v>
      </c>
      <c r="X538" s="46">
        <v>1223</v>
      </c>
      <c r="Y538" s="46">
        <v>1186</v>
      </c>
      <c r="Z538" s="46">
        <v>1155</v>
      </c>
      <c r="AA538" s="46">
        <v>1121</v>
      </c>
      <c r="AB538" s="46">
        <v>1076</v>
      </c>
      <c r="AC538" s="46">
        <v>1054</v>
      </c>
      <c r="AD538" s="46">
        <v>1038</v>
      </c>
      <c r="AE538" s="46">
        <v>1025</v>
      </c>
      <c r="AF538" s="46">
        <v>1024</v>
      </c>
      <c r="AG538" s="46">
        <v>1008</v>
      </c>
      <c r="AH538" s="46">
        <v>983</v>
      </c>
      <c r="AI538" s="46">
        <v>968</v>
      </c>
      <c r="AJ538" s="46">
        <v>944</v>
      </c>
      <c r="AK538" s="46">
        <v>930</v>
      </c>
      <c r="AL538" s="46">
        <v>927</v>
      </c>
      <c r="AM538" s="46">
        <v>934</v>
      </c>
      <c r="AN538" s="46">
        <v>941</v>
      </c>
      <c r="AO538" s="46">
        <v>953</v>
      </c>
      <c r="AP538" s="46">
        <v>961</v>
      </c>
      <c r="AQ538" s="46">
        <v>969</v>
      </c>
      <c r="AR538" s="47">
        <v>978</v>
      </c>
      <c r="AS538" s="80" t="str">
        <f>IF(COUNTIF(B$20:B538,B538)=1,1,"-")</f>
        <v>-</v>
      </c>
      <c r="AT538" s="80" t="str">
        <f>IF(COUNTIF(J$20:J538,J538)=1,1,"-")</f>
        <v>-</v>
      </c>
      <c r="AU538" s="80" t="str">
        <f>IF(COUNTIF(K$20:K538,K538)=1,1,"-")</f>
        <v>-</v>
      </c>
      <c r="AV538" s="80" t="str">
        <f>IF(COUNTIF(I$20:I538,I538)=1,1,"-")</f>
        <v>-</v>
      </c>
      <c r="AW538" s="48" t="s">
        <v>241</v>
      </c>
      <c r="AZ538"/>
      <c r="BA538"/>
      <c r="BB538"/>
      <c r="BC538"/>
      <c r="BD538"/>
    </row>
    <row r="539" spans="1:56" ht="15.75" customHeight="1" x14ac:dyDescent="0.2">
      <c r="A539" s="93" t="s">
        <v>1798</v>
      </c>
      <c r="B539" s="95" t="s">
        <v>2032</v>
      </c>
      <c r="C539" s="94" t="s">
        <v>2033</v>
      </c>
      <c r="D539" s="94" t="s">
        <v>23</v>
      </c>
      <c r="E539" s="94" t="s">
        <v>23</v>
      </c>
      <c r="F539" s="94" t="s">
        <v>391</v>
      </c>
      <c r="G539" s="96" t="s">
        <v>1533</v>
      </c>
      <c r="H539" s="96" t="s">
        <v>1534</v>
      </c>
      <c r="I539" s="96" t="s">
        <v>23</v>
      </c>
      <c r="J539" s="96" t="s">
        <v>23</v>
      </c>
      <c r="K539" s="96" t="s">
        <v>391</v>
      </c>
      <c r="L539" s="65">
        <f>HLOOKUP(L$20,$S$18:$AW539,ROW($S539)-ROW($S$18)+1,FALSE)</f>
        <v>2687</v>
      </c>
      <c r="M539" s="65">
        <f>HLOOKUP(M$20,$S$18:$AW539,ROW($S539)-ROW($S$18)+1,FALSE)</f>
        <v>2606</v>
      </c>
      <c r="N539" s="66">
        <f t="shared" si="13"/>
        <v>-3.0145143282471198E-2</v>
      </c>
      <c r="O539" s="31">
        <f>IF(ISERROR(SUMIF($B$21:$B$672,$B539,$M$21:$M$672)/SUMIF($B$21:$B$672,$B539,$L$21:$L$672)-1),"-",SUMIF($B$21:$B$672,$B539,$M$21:$M$672)/SUMIF($B$21:$B$672,$B539,$L$21:$L$672)-1)</f>
        <v>-1.6605947640430441E-2</v>
      </c>
      <c r="P539" s="31">
        <f>IF(ISERROR(SUMIF($J$21:$J$672,$J539,$M$21:$M$672)/SUMIF($J$21:$J$672,$J539,$L$21:$L$672)-1),"-",SUMIF($J$21:$J$672,$J539,$M$21:$M$672)/SUMIF($J$21:$J$672,$J539,$L$21:$L$672)-1)</f>
        <v>1.7005501076297502E-2</v>
      </c>
      <c r="Q539" s="31">
        <f>IF(ISERROR(SUMIF($K$21:$K$672,$K539,$M$21:$M$672)/SUMIF($K$21:$K$672,$K539,$L$21:$L$672)-1),"-",SUMIF($K$21:$K$672,$K539,$M$21:$M$672)/SUMIF($K$21:$K$672,$K539,$L$21:$L$672)-1)</f>
        <v>-3.0916047319583084E-2</v>
      </c>
      <c r="R539" s="31">
        <f>IF(ISERROR(SUMIF($I$21:$I$672,$I539,$M$21:$M$672)/SUMIF($I$21:$I$672,$I539,$L$21:$L$672)-1),"-",SUMIF($I$21:$I$672,$I539,$M$21:$M$672)/SUMIF($I$21:$I$672,$I539,$L$21:$L$672)-1)</f>
        <v>1.7005501076297502E-2</v>
      </c>
      <c r="S539" s="46">
        <v>2477</v>
      </c>
      <c r="T539" s="46">
        <v>2577</v>
      </c>
      <c r="U539" s="46">
        <v>2639</v>
      </c>
      <c r="V539" s="46">
        <v>2602</v>
      </c>
      <c r="W539" s="46">
        <v>2616</v>
      </c>
      <c r="X539" s="46">
        <v>2687</v>
      </c>
      <c r="Y539" s="46">
        <v>2656</v>
      </c>
      <c r="Z539" s="46">
        <v>2624</v>
      </c>
      <c r="AA539" s="46">
        <v>2574</v>
      </c>
      <c r="AB539" s="46">
        <v>2576</v>
      </c>
      <c r="AC539" s="46">
        <v>2606</v>
      </c>
      <c r="AD539" s="46">
        <v>2661</v>
      </c>
      <c r="AE539" s="46">
        <v>2706</v>
      </c>
      <c r="AF539" s="46">
        <v>2754</v>
      </c>
      <c r="AG539" s="46">
        <v>2776</v>
      </c>
      <c r="AH539" s="46">
        <v>2785</v>
      </c>
      <c r="AI539" s="46">
        <v>2800</v>
      </c>
      <c r="AJ539" s="46">
        <v>2807</v>
      </c>
      <c r="AK539" s="46">
        <v>2818</v>
      </c>
      <c r="AL539" s="46">
        <v>2841</v>
      </c>
      <c r="AM539" s="46">
        <v>2873</v>
      </c>
      <c r="AN539" s="46">
        <v>2919</v>
      </c>
      <c r="AO539" s="46">
        <v>2982</v>
      </c>
      <c r="AP539" s="46">
        <v>3053</v>
      </c>
      <c r="AQ539" s="46">
        <v>3124</v>
      </c>
      <c r="AR539" s="47">
        <v>3186</v>
      </c>
      <c r="AS539" s="80" t="str">
        <f>IF(COUNTIF(B$20:B539,B539)=1,1,"-")</f>
        <v>-</v>
      </c>
      <c r="AT539" s="80" t="str">
        <f>IF(COUNTIF(J$20:J539,J539)=1,1,"-")</f>
        <v>-</v>
      </c>
      <c r="AU539" s="80" t="str">
        <f>IF(COUNTIF(K$20:K539,K539)=1,1,"-")</f>
        <v>-</v>
      </c>
      <c r="AV539" s="80" t="str">
        <f>IF(COUNTIF(I$20:I539,I539)=1,1,"-")</f>
        <v>-</v>
      </c>
      <c r="AW539" s="48" t="s">
        <v>241</v>
      </c>
      <c r="AZ539"/>
      <c r="BA539"/>
      <c r="BB539"/>
      <c r="BC539"/>
      <c r="BD539"/>
    </row>
    <row r="540" spans="1:56" ht="15.75" customHeight="1" x14ac:dyDescent="0.2">
      <c r="A540" s="93" t="s">
        <v>1798</v>
      </c>
      <c r="B540" s="95" t="s">
        <v>1956</v>
      </c>
      <c r="C540" s="94" t="s">
        <v>1957</v>
      </c>
      <c r="D540" s="94" t="s">
        <v>62</v>
      </c>
      <c r="E540" s="94" t="s">
        <v>62</v>
      </c>
      <c r="F540" s="94" t="s">
        <v>389</v>
      </c>
      <c r="G540" s="96" t="s">
        <v>1535</v>
      </c>
      <c r="H540" s="96" t="s">
        <v>1536</v>
      </c>
      <c r="I540" s="96" t="s">
        <v>62</v>
      </c>
      <c r="J540" s="96" t="s">
        <v>62</v>
      </c>
      <c r="K540" s="96" t="s">
        <v>389</v>
      </c>
      <c r="L540" s="65">
        <f>HLOOKUP(L$20,$S$18:$AW540,ROW($S540)-ROW($S$18)+1,FALSE)</f>
        <v>1479</v>
      </c>
      <c r="M540" s="65">
        <f>HLOOKUP(M$20,$S$18:$AW540,ROW($S540)-ROW($S$18)+1,FALSE)</f>
        <v>1430</v>
      </c>
      <c r="N540" s="66">
        <f t="shared" si="13"/>
        <v>-3.3130493576741027E-2</v>
      </c>
      <c r="O540" s="31">
        <f>IF(ISERROR(SUMIF($B$21:$B$672,$B540,$M$21:$M$672)/SUMIF($B$21:$B$672,$B540,$L$21:$L$672)-1),"-",SUMIF($B$21:$B$672,$B540,$M$21:$M$672)/SUMIF($B$21:$B$672,$B540,$L$21:$L$672)-1)</f>
        <v>-6.9290712468193405E-2</v>
      </c>
      <c r="P540" s="31">
        <f>IF(ISERROR(SUMIF($J$21:$J$672,$J540,$M$21:$M$672)/SUMIF($J$21:$J$672,$J540,$L$21:$L$672)-1),"-",SUMIF($J$21:$J$672,$J540,$M$21:$M$672)/SUMIF($J$21:$J$672,$J540,$L$21:$L$672)-1)</f>
        <v>-4.8067437897946319E-2</v>
      </c>
      <c r="Q540" s="31">
        <f>IF(ISERROR(SUMIF($K$21:$K$672,$K540,$M$21:$M$672)/SUMIF($K$21:$K$672,$K540,$L$21:$L$672)-1),"-",SUMIF($K$21:$K$672,$K540,$M$21:$M$672)/SUMIF($K$21:$K$672,$K540,$L$21:$L$672)-1)</f>
        <v>-7.8231982896267982E-2</v>
      </c>
      <c r="R540" s="31">
        <f>IF(ISERROR(SUMIF($I$21:$I$672,$I540,$M$21:$M$672)/SUMIF($I$21:$I$672,$I540,$L$21:$L$672)-1),"-",SUMIF($I$21:$I$672,$I540,$M$21:$M$672)/SUMIF($I$21:$I$672,$I540,$L$21:$L$672)-1)</f>
        <v>-4.8067437897946319E-2</v>
      </c>
      <c r="S540" s="46">
        <v>1336</v>
      </c>
      <c r="T540" s="46">
        <v>1371</v>
      </c>
      <c r="U540" s="46">
        <v>1421</v>
      </c>
      <c r="V540" s="46">
        <v>1444</v>
      </c>
      <c r="W540" s="46">
        <v>1477</v>
      </c>
      <c r="X540" s="46">
        <v>1479</v>
      </c>
      <c r="Y540" s="46">
        <v>1481</v>
      </c>
      <c r="Z540" s="46">
        <v>1482</v>
      </c>
      <c r="AA540" s="46">
        <v>1467</v>
      </c>
      <c r="AB540" s="46">
        <v>1442</v>
      </c>
      <c r="AC540" s="46">
        <v>1430</v>
      </c>
      <c r="AD540" s="46">
        <v>1424</v>
      </c>
      <c r="AE540" s="46">
        <v>1421</v>
      </c>
      <c r="AF540" s="46">
        <v>1414</v>
      </c>
      <c r="AG540" s="46">
        <v>1409</v>
      </c>
      <c r="AH540" s="46">
        <v>1409</v>
      </c>
      <c r="AI540" s="46">
        <v>1393</v>
      </c>
      <c r="AJ540" s="46">
        <v>1373</v>
      </c>
      <c r="AK540" s="46">
        <v>1367</v>
      </c>
      <c r="AL540" s="46">
        <v>1368</v>
      </c>
      <c r="AM540" s="46">
        <v>1371</v>
      </c>
      <c r="AN540" s="46">
        <v>1377</v>
      </c>
      <c r="AO540" s="46">
        <v>1391</v>
      </c>
      <c r="AP540" s="46">
        <v>1412</v>
      </c>
      <c r="AQ540" s="46">
        <v>1433</v>
      </c>
      <c r="AR540" s="47">
        <v>1460</v>
      </c>
      <c r="AS540" s="80" t="str">
        <f>IF(COUNTIF(B$20:B540,B540)=1,1,"-")</f>
        <v>-</v>
      </c>
      <c r="AT540" s="80" t="str">
        <f>IF(COUNTIF(J$20:J540,J540)=1,1,"-")</f>
        <v>-</v>
      </c>
      <c r="AU540" s="80" t="str">
        <f>IF(COUNTIF(K$20:K540,K540)=1,1,"-")</f>
        <v>-</v>
      </c>
      <c r="AV540" s="80" t="str">
        <f>IF(COUNTIF(I$20:I540,I540)=1,1,"-")</f>
        <v>-</v>
      </c>
      <c r="AW540" s="48" t="s">
        <v>241</v>
      </c>
      <c r="AZ540"/>
      <c r="BA540"/>
      <c r="BB540"/>
      <c r="BC540"/>
      <c r="BD540"/>
    </row>
    <row r="541" spans="1:56" ht="15.75" customHeight="1" x14ac:dyDescent="0.2">
      <c r="A541" s="93" t="s">
        <v>1798</v>
      </c>
      <c r="B541" s="95" t="s">
        <v>2294</v>
      </c>
      <c r="C541" s="94" t="s">
        <v>2295</v>
      </c>
      <c r="D541" s="94" t="s">
        <v>23</v>
      </c>
      <c r="E541" s="94" t="s">
        <v>23</v>
      </c>
      <c r="F541" s="94" t="s">
        <v>391</v>
      </c>
      <c r="G541" s="96" t="s">
        <v>1537</v>
      </c>
      <c r="H541" s="96" t="s">
        <v>1538</v>
      </c>
      <c r="I541" s="96" t="s">
        <v>23</v>
      </c>
      <c r="J541" s="96" t="s">
        <v>23</v>
      </c>
      <c r="K541" s="96" t="s">
        <v>391</v>
      </c>
      <c r="L541" s="65">
        <f>HLOOKUP(L$20,$S$18:$AW541,ROW($S541)-ROW($S$18)+1,FALSE)</f>
        <v>840</v>
      </c>
      <c r="M541" s="65">
        <f>HLOOKUP(M$20,$S$18:$AW541,ROW($S541)-ROW($S$18)+1,FALSE)</f>
        <v>691</v>
      </c>
      <c r="N541" s="66">
        <f t="shared" si="13"/>
        <v>-0.17738095238095242</v>
      </c>
      <c r="O541" s="31">
        <f>IF(ISERROR(SUMIF($B$21:$B$672,$B541,$M$21:$M$672)/SUMIF($B$21:$B$672,$B541,$L$21:$L$672)-1),"-",SUMIF($B$21:$B$672,$B541,$M$21:$M$672)/SUMIF($B$21:$B$672,$B541,$L$21:$L$672)-1)</f>
        <v>-0.17738095238095242</v>
      </c>
      <c r="P541" s="31">
        <f>IF(ISERROR(SUMIF($J$21:$J$672,$J541,$M$21:$M$672)/SUMIF($J$21:$J$672,$J541,$L$21:$L$672)-1),"-",SUMIF($J$21:$J$672,$J541,$M$21:$M$672)/SUMIF($J$21:$J$672,$J541,$L$21:$L$672)-1)</f>
        <v>1.7005501076297502E-2</v>
      </c>
      <c r="Q541" s="31">
        <f>IF(ISERROR(SUMIF($K$21:$K$672,$K541,$M$21:$M$672)/SUMIF($K$21:$K$672,$K541,$L$21:$L$672)-1),"-",SUMIF($K$21:$K$672,$K541,$M$21:$M$672)/SUMIF($K$21:$K$672,$K541,$L$21:$L$672)-1)</f>
        <v>-3.0916047319583084E-2</v>
      </c>
      <c r="R541" s="31">
        <f>IF(ISERROR(SUMIF($I$21:$I$672,$I541,$M$21:$M$672)/SUMIF($I$21:$I$672,$I541,$L$21:$L$672)-1),"-",SUMIF($I$21:$I$672,$I541,$M$21:$M$672)/SUMIF($I$21:$I$672,$I541,$L$21:$L$672)-1)</f>
        <v>1.7005501076297502E-2</v>
      </c>
      <c r="S541" s="46">
        <v>807</v>
      </c>
      <c r="T541" s="46">
        <v>811</v>
      </c>
      <c r="U541" s="46">
        <v>800</v>
      </c>
      <c r="V541" s="46">
        <v>811</v>
      </c>
      <c r="W541" s="46">
        <v>829</v>
      </c>
      <c r="X541" s="46">
        <v>840</v>
      </c>
      <c r="Y541" s="46">
        <v>804</v>
      </c>
      <c r="Z541" s="46">
        <v>760</v>
      </c>
      <c r="AA541" s="46">
        <v>726</v>
      </c>
      <c r="AB541" s="46">
        <v>705</v>
      </c>
      <c r="AC541" s="46">
        <v>691</v>
      </c>
      <c r="AD541" s="46">
        <v>684</v>
      </c>
      <c r="AE541" s="46">
        <v>676</v>
      </c>
      <c r="AF541" s="46">
        <v>673</v>
      </c>
      <c r="AG541" s="46">
        <v>666</v>
      </c>
      <c r="AH541" s="46">
        <v>655</v>
      </c>
      <c r="AI541" s="46">
        <v>650</v>
      </c>
      <c r="AJ541" s="46">
        <v>643</v>
      </c>
      <c r="AK541" s="46">
        <v>637</v>
      </c>
      <c r="AL541" s="46">
        <v>638</v>
      </c>
      <c r="AM541" s="46">
        <v>641</v>
      </c>
      <c r="AN541" s="46">
        <v>647</v>
      </c>
      <c r="AO541" s="46">
        <v>657</v>
      </c>
      <c r="AP541" s="46">
        <v>663</v>
      </c>
      <c r="AQ541" s="46">
        <v>676</v>
      </c>
      <c r="AR541" s="47">
        <v>686</v>
      </c>
      <c r="AS541" s="80">
        <f>IF(COUNTIF(B$20:B541,B541)=1,1,"-")</f>
        <v>1</v>
      </c>
      <c r="AT541" s="80" t="str">
        <f>IF(COUNTIF(J$20:J541,J541)=1,1,"-")</f>
        <v>-</v>
      </c>
      <c r="AU541" s="80" t="str">
        <f>IF(COUNTIF(K$20:K541,K541)=1,1,"-")</f>
        <v>-</v>
      </c>
      <c r="AV541" s="80" t="str">
        <f>IF(COUNTIF(I$20:I541,I541)=1,1,"-")</f>
        <v>-</v>
      </c>
      <c r="AW541" s="48" t="s">
        <v>241</v>
      </c>
      <c r="AZ541"/>
      <c r="BA541"/>
      <c r="BB541"/>
      <c r="BC541"/>
      <c r="BD541"/>
    </row>
    <row r="542" spans="1:56" ht="15.75" customHeight="1" x14ac:dyDescent="0.2">
      <c r="A542" s="93" t="s">
        <v>1798</v>
      </c>
      <c r="B542" s="95" t="s">
        <v>1956</v>
      </c>
      <c r="C542" s="94" t="s">
        <v>1957</v>
      </c>
      <c r="D542" s="94" t="s">
        <v>62</v>
      </c>
      <c r="E542" s="94" t="s">
        <v>62</v>
      </c>
      <c r="F542" s="94" t="s">
        <v>389</v>
      </c>
      <c r="G542" s="96" t="s">
        <v>1539</v>
      </c>
      <c r="H542" s="96" t="s">
        <v>1540</v>
      </c>
      <c r="I542" s="96" t="s">
        <v>62</v>
      </c>
      <c r="J542" s="96" t="s">
        <v>62</v>
      </c>
      <c r="K542" s="96" t="s">
        <v>389</v>
      </c>
      <c r="L542" s="65">
        <f>HLOOKUP(L$20,$S$18:$AW542,ROW($S542)-ROW($S$18)+1,FALSE)</f>
        <v>1210</v>
      </c>
      <c r="M542" s="65">
        <f>HLOOKUP(M$20,$S$18:$AW542,ROW($S542)-ROW($S$18)+1,FALSE)</f>
        <v>1514</v>
      </c>
      <c r="N542" s="66">
        <f t="shared" si="13"/>
        <v>0.25123966942148757</v>
      </c>
      <c r="O542" s="31">
        <f>IF(ISERROR(SUMIF($B$21:$B$672,$B542,$M$21:$M$672)/SUMIF($B$21:$B$672,$B542,$L$21:$L$672)-1),"-",SUMIF($B$21:$B$672,$B542,$M$21:$M$672)/SUMIF($B$21:$B$672,$B542,$L$21:$L$672)-1)</f>
        <v>-6.9290712468193405E-2</v>
      </c>
      <c r="P542" s="31">
        <f>IF(ISERROR(SUMIF($J$21:$J$672,$J542,$M$21:$M$672)/SUMIF($J$21:$J$672,$J542,$L$21:$L$672)-1),"-",SUMIF($J$21:$J$672,$J542,$M$21:$M$672)/SUMIF($J$21:$J$672,$J542,$L$21:$L$672)-1)</f>
        <v>-4.8067437897946319E-2</v>
      </c>
      <c r="Q542" s="31">
        <f>IF(ISERROR(SUMIF($K$21:$K$672,$K542,$M$21:$M$672)/SUMIF($K$21:$K$672,$K542,$L$21:$L$672)-1),"-",SUMIF($K$21:$K$672,$K542,$M$21:$M$672)/SUMIF($K$21:$K$672,$K542,$L$21:$L$672)-1)</f>
        <v>-7.8231982896267982E-2</v>
      </c>
      <c r="R542" s="31">
        <f>IF(ISERROR(SUMIF($I$21:$I$672,$I542,$M$21:$M$672)/SUMIF($I$21:$I$672,$I542,$L$21:$L$672)-1),"-",SUMIF($I$21:$I$672,$I542,$M$21:$M$672)/SUMIF($I$21:$I$672,$I542,$L$21:$L$672)-1)</f>
        <v>-4.8067437897946319E-2</v>
      </c>
      <c r="S542" s="46">
        <v>1427</v>
      </c>
      <c r="T542" s="46">
        <v>1317</v>
      </c>
      <c r="U542" s="46">
        <v>1190</v>
      </c>
      <c r="V542" s="46">
        <v>1132</v>
      </c>
      <c r="W542" s="46">
        <v>1095</v>
      </c>
      <c r="X542" s="46">
        <v>1210</v>
      </c>
      <c r="Y542" s="46">
        <v>1316</v>
      </c>
      <c r="Z542" s="46">
        <v>1414</v>
      </c>
      <c r="AA542" s="46">
        <v>1490</v>
      </c>
      <c r="AB542" s="46">
        <v>1540</v>
      </c>
      <c r="AC542" s="46">
        <v>1514</v>
      </c>
      <c r="AD542" s="46">
        <v>1433</v>
      </c>
      <c r="AE542" s="46">
        <v>1386</v>
      </c>
      <c r="AF542" s="46">
        <v>1372</v>
      </c>
      <c r="AG542" s="46">
        <v>1369</v>
      </c>
      <c r="AH542" s="46">
        <v>1364</v>
      </c>
      <c r="AI542" s="46">
        <v>1364</v>
      </c>
      <c r="AJ542" s="46">
        <v>1350</v>
      </c>
      <c r="AK542" s="46">
        <v>1340</v>
      </c>
      <c r="AL542" s="46">
        <v>1344</v>
      </c>
      <c r="AM542" s="46">
        <v>1356</v>
      </c>
      <c r="AN542" s="46">
        <v>1359</v>
      </c>
      <c r="AO542" s="46">
        <v>1372</v>
      </c>
      <c r="AP542" s="46">
        <v>1399</v>
      </c>
      <c r="AQ542" s="46">
        <v>1427</v>
      </c>
      <c r="AR542" s="47">
        <v>1445</v>
      </c>
      <c r="AS542" s="80" t="str">
        <f>IF(COUNTIF(B$20:B542,B542)=1,1,"-")</f>
        <v>-</v>
      </c>
      <c r="AT542" s="80" t="str">
        <f>IF(COUNTIF(J$20:J542,J542)=1,1,"-")</f>
        <v>-</v>
      </c>
      <c r="AU542" s="80" t="str">
        <f>IF(COUNTIF(K$20:K542,K542)=1,1,"-")</f>
        <v>-</v>
      </c>
      <c r="AV542" s="80" t="str">
        <f>IF(COUNTIF(I$20:I542,I542)=1,1,"-")</f>
        <v>-</v>
      </c>
      <c r="AW542" s="48" t="s">
        <v>241</v>
      </c>
      <c r="AZ542"/>
      <c r="BA542"/>
      <c r="BB542"/>
      <c r="BC542"/>
      <c r="BD542"/>
    </row>
    <row r="543" spans="1:56" ht="15.75" customHeight="1" x14ac:dyDescent="0.2">
      <c r="A543" s="93" t="s">
        <v>1798</v>
      </c>
      <c r="B543" s="95" t="s">
        <v>2296</v>
      </c>
      <c r="C543" s="94" t="s">
        <v>2297</v>
      </c>
      <c r="D543" s="94" t="s">
        <v>23</v>
      </c>
      <c r="E543" s="94" t="s">
        <v>23</v>
      </c>
      <c r="F543" s="94" t="s">
        <v>391</v>
      </c>
      <c r="G543" s="96" t="s">
        <v>1541</v>
      </c>
      <c r="H543" s="96" t="s">
        <v>1542</v>
      </c>
      <c r="I543" s="96" t="s">
        <v>23</v>
      </c>
      <c r="J543" s="96" t="s">
        <v>23</v>
      </c>
      <c r="K543" s="96" t="s">
        <v>391</v>
      </c>
      <c r="L543" s="65">
        <f>HLOOKUP(L$20,$S$18:$AW543,ROW($S543)-ROW($S$18)+1,FALSE)</f>
        <v>2466</v>
      </c>
      <c r="M543" s="65">
        <f>HLOOKUP(M$20,$S$18:$AW543,ROW($S543)-ROW($S$18)+1,FALSE)</f>
        <v>2655</v>
      </c>
      <c r="N543" s="66">
        <f t="shared" si="13"/>
        <v>7.6642335766423431E-2</v>
      </c>
      <c r="O543" s="31">
        <f>IF(ISERROR(SUMIF($B$21:$B$672,$B543,$M$21:$M$672)/SUMIF($B$21:$B$672,$B543,$L$21:$L$672)-1),"-",SUMIF($B$21:$B$672,$B543,$M$21:$M$672)/SUMIF($B$21:$B$672,$B543,$L$21:$L$672)-1)</f>
        <v>7.6642335766423431E-2</v>
      </c>
      <c r="P543" s="31">
        <f>IF(ISERROR(SUMIF($J$21:$J$672,$J543,$M$21:$M$672)/SUMIF($J$21:$J$672,$J543,$L$21:$L$672)-1),"-",SUMIF($J$21:$J$672,$J543,$M$21:$M$672)/SUMIF($J$21:$J$672,$J543,$L$21:$L$672)-1)</f>
        <v>1.7005501076297502E-2</v>
      </c>
      <c r="Q543" s="31">
        <f>IF(ISERROR(SUMIF($K$21:$K$672,$K543,$M$21:$M$672)/SUMIF($K$21:$K$672,$K543,$L$21:$L$672)-1),"-",SUMIF($K$21:$K$672,$K543,$M$21:$M$672)/SUMIF($K$21:$K$672,$K543,$L$21:$L$672)-1)</f>
        <v>-3.0916047319583084E-2</v>
      </c>
      <c r="R543" s="31">
        <f>IF(ISERROR(SUMIF($I$21:$I$672,$I543,$M$21:$M$672)/SUMIF($I$21:$I$672,$I543,$L$21:$L$672)-1),"-",SUMIF($I$21:$I$672,$I543,$M$21:$M$672)/SUMIF($I$21:$I$672,$I543,$L$21:$L$672)-1)</f>
        <v>1.7005501076297502E-2</v>
      </c>
      <c r="S543" s="46">
        <v>1772</v>
      </c>
      <c r="T543" s="46">
        <v>1788</v>
      </c>
      <c r="U543" s="46">
        <v>1964</v>
      </c>
      <c r="V543" s="46">
        <v>2142</v>
      </c>
      <c r="W543" s="46">
        <v>2296</v>
      </c>
      <c r="X543" s="46">
        <v>2466</v>
      </c>
      <c r="Y543" s="46">
        <v>2596</v>
      </c>
      <c r="Z543" s="46">
        <v>2676</v>
      </c>
      <c r="AA543" s="46">
        <v>2672</v>
      </c>
      <c r="AB543" s="46">
        <v>2631</v>
      </c>
      <c r="AC543" s="46">
        <v>2655</v>
      </c>
      <c r="AD543" s="46">
        <v>2675</v>
      </c>
      <c r="AE543" s="46">
        <v>2686</v>
      </c>
      <c r="AF543" s="46">
        <v>2729</v>
      </c>
      <c r="AG543" s="46">
        <v>2763</v>
      </c>
      <c r="AH543" s="46">
        <v>2796</v>
      </c>
      <c r="AI543" s="46">
        <v>2822</v>
      </c>
      <c r="AJ543" s="46">
        <v>2825</v>
      </c>
      <c r="AK543" s="46">
        <v>2846</v>
      </c>
      <c r="AL543" s="46">
        <v>2877</v>
      </c>
      <c r="AM543" s="46">
        <v>2898</v>
      </c>
      <c r="AN543" s="46">
        <v>2933</v>
      </c>
      <c r="AO543" s="46">
        <v>2982</v>
      </c>
      <c r="AP543" s="46">
        <v>3029</v>
      </c>
      <c r="AQ543" s="46">
        <v>3066</v>
      </c>
      <c r="AR543" s="47">
        <v>3102</v>
      </c>
      <c r="AS543" s="80">
        <f>IF(COUNTIF(B$20:B543,B543)=1,1,"-")</f>
        <v>1</v>
      </c>
      <c r="AT543" s="80" t="str">
        <f>IF(COUNTIF(J$20:J543,J543)=1,1,"-")</f>
        <v>-</v>
      </c>
      <c r="AU543" s="80" t="str">
        <f>IF(COUNTIF(K$20:K543,K543)=1,1,"-")</f>
        <v>-</v>
      </c>
      <c r="AV543" s="80" t="str">
        <f>IF(COUNTIF(I$20:I543,I543)=1,1,"-")</f>
        <v>-</v>
      </c>
      <c r="AW543" s="48" t="s">
        <v>241</v>
      </c>
      <c r="AZ543"/>
      <c r="BA543"/>
      <c r="BB543"/>
      <c r="BC543"/>
      <c r="BD543"/>
    </row>
    <row r="544" spans="1:56" ht="15.75" customHeight="1" x14ac:dyDescent="0.2">
      <c r="A544" s="93" t="s">
        <v>1798</v>
      </c>
      <c r="B544" s="95" t="s">
        <v>440</v>
      </c>
      <c r="C544" s="94" t="s">
        <v>42</v>
      </c>
      <c r="D544" s="94" t="s">
        <v>297</v>
      </c>
      <c r="E544" s="94" t="s">
        <v>44</v>
      </c>
      <c r="F544" s="94" t="s">
        <v>384</v>
      </c>
      <c r="G544" s="96" t="s">
        <v>1543</v>
      </c>
      <c r="H544" s="96" t="s">
        <v>1544</v>
      </c>
      <c r="I544" s="96" t="s">
        <v>297</v>
      </c>
      <c r="J544" s="96" t="s">
        <v>44</v>
      </c>
      <c r="K544" s="96" t="s">
        <v>384</v>
      </c>
      <c r="L544" s="65">
        <f>HLOOKUP(L$20,$S$18:$AW544,ROW($S544)-ROW($S$18)+1,FALSE)</f>
        <v>2905</v>
      </c>
      <c r="M544" s="65">
        <f>HLOOKUP(M$20,$S$18:$AW544,ROW($S544)-ROW($S$18)+1,FALSE)</f>
        <v>2923</v>
      </c>
      <c r="N544" s="66">
        <f t="shared" si="13"/>
        <v>6.1962134251289935E-3</v>
      </c>
      <c r="O544" s="31">
        <f>IF(ISERROR(SUMIF($B$21:$B$672,$B544,$M$21:$M$672)/SUMIF($B$21:$B$672,$B544,$L$21:$L$672)-1),"-",SUMIF($B$21:$B$672,$B544,$M$21:$M$672)/SUMIF($B$21:$B$672,$B544,$L$21:$L$672)-1)</f>
        <v>-3.5595633602277799E-3</v>
      </c>
      <c r="P544" s="31">
        <f>IF(ISERROR(SUMIF($J$21:$J$672,$J544,$M$21:$M$672)/SUMIF($J$21:$J$672,$J544,$L$21:$L$672)-1),"-",SUMIF($J$21:$J$672,$J544,$M$21:$M$672)/SUMIF($J$21:$J$672,$J544,$L$21:$L$672)-1)</f>
        <v>1.7723999829576842E-2</v>
      </c>
      <c r="Q544" s="31">
        <f>IF(ISERROR(SUMIF($K$21:$K$672,$K544,$M$21:$M$672)/SUMIF($K$21:$K$672,$K544,$L$21:$L$672)-1),"-",SUMIF($K$21:$K$672,$K544,$M$21:$M$672)/SUMIF($K$21:$K$672,$K544,$L$21:$L$672)-1)</f>
        <v>-2.2365450582957913E-2</v>
      </c>
      <c r="R544" s="31">
        <f>IF(ISERROR(SUMIF($I$21:$I$672,$I544,$M$21:$M$672)/SUMIF($I$21:$I$672,$I544,$L$21:$L$672)-1),"-",SUMIF($I$21:$I$672,$I544,$M$21:$M$672)/SUMIF($I$21:$I$672,$I544,$L$21:$L$672)-1)</f>
        <v>1.7723999829576842E-2</v>
      </c>
      <c r="S544" s="46">
        <v>2558</v>
      </c>
      <c r="T544" s="46">
        <v>2604</v>
      </c>
      <c r="U544" s="46">
        <v>2597</v>
      </c>
      <c r="V544" s="46">
        <v>2689</v>
      </c>
      <c r="W544" s="46">
        <v>2856</v>
      </c>
      <c r="X544" s="46">
        <v>2905</v>
      </c>
      <c r="Y544" s="46">
        <v>2903</v>
      </c>
      <c r="Z544" s="46">
        <v>2904</v>
      </c>
      <c r="AA544" s="46">
        <v>2907</v>
      </c>
      <c r="AB544" s="46">
        <v>2909</v>
      </c>
      <c r="AC544" s="46">
        <v>2923</v>
      </c>
      <c r="AD544" s="46">
        <v>2919</v>
      </c>
      <c r="AE544" s="46">
        <v>2937</v>
      </c>
      <c r="AF544" s="46">
        <v>2971</v>
      </c>
      <c r="AG544" s="46">
        <v>3000</v>
      </c>
      <c r="AH544" s="46">
        <v>3022</v>
      </c>
      <c r="AI544" s="46">
        <v>3031</v>
      </c>
      <c r="AJ544" s="46">
        <v>3019</v>
      </c>
      <c r="AK544" s="46">
        <v>3023</v>
      </c>
      <c r="AL544" s="46">
        <v>3026</v>
      </c>
      <c r="AM544" s="46">
        <v>3049</v>
      </c>
      <c r="AN544" s="46">
        <v>3079</v>
      </c>
      <c r="AO544" s="46">
        <v>3126</v>
      </c>
      <c r="AP544" s="46">
        <v>3174</v>
      </c>
      <c r="AQ544" s="46">
        <v>3220</v>
      </c>
      <c r="AR544" s="47">
        <v>3269</v>
      </c>
      <c r="AS544" s="80" t="str">
        <f>IF(COUNTIF(B$20:B544,B544)=1,1,"-")</f>
        <v>-</v>
      </c>
      <c r="AT544" s="80" t="str">
        <f>IF(COUNTIF(J$20:J544,J544)=1,1,"-")</f>
        <v>-</v>
      </c>
      <c r="AU544" s="80" t="str">
        <f>IF(COUNTIF(K$20:K544,K544)=1,1,"-")</f>
        <v>-</v>
      </c>
      <c r="AV544" s="80" t="str">
        <f>IF(COUNTIF(I$20:I544,I544)=1,1,"-")</f>
        <v>-</v>
      </c>
      <c r="AW544" s="48" t="s">
        <v>241</v>
      </c>
      <c r="AZ544"/>
      <c r="BA544"/>
      <c r="BB544"/>
      <c r="BC544"/>
      <c r="BD544"/>
    </row>
    <row r="545" spans="1:56" ht="15.75" customHeight="1" x14ac:dyDescent="0.2">
      <c r="A545" s="93" t="s">
        <v>1798</v>
      </c>
      <c r="B545" s="95" t="s">
        <v>1956</v>
      </c>
      <c r="C545" s="94" t="s">
        <v>1957</v>
      </c>
      <c r="D545" s="94" t="s">
        <v>62</v>
      </c>
      <c r="E545" s="94" t="s">
        <v>62</v>
      </c>
      <c r="F545" s="94" t="s">
        <v>389</v>
      </c>
      <c r="G545" s="96" t="s">
        <v>1545</v>
      </c>
      <c r="H545" s="96" t="s">
        <v>1546</v>
      </c>
      <c r="I545" s="96" t="s">
        <v>155</v>
      </c>
      <c r="J545" s="96" t="s">
        <v>155</v>
      </c>
      <c r="K545" s="96" t="s">
        <v>389</v>
      </c>
      <c r="L545" s="65">
        <f>HLOOKUP(L$20,$S$18:$AW545,ROW($S545)-ROW($S$18)+1,FALSE)</f>
        <v>2517</v>
      </c>
      <c r="M545" s="65">
        <f>HLOOKUP(M$20,$S$18:$AW545,ROW($S545)-ROW($S$18)+1,FALSE)</f>
        <v>2224</v>
      </c>
      <c r="N545" s="66">
        <f t="shared" si="13"/>
        <v>-0.11640842272546681</v>
      </c>
      <c r="O545" s="31">
        <f>IF(ISERROR(SUMIF($B$21:$B$672,$B545,$M$21:$M$672)/SUMIF($B$21:$B$672,$B545,$L$21:$L$672)-1),"-",SUMIF($B$21:$B$672,$B545,$M$21:$M$672)/SUMIF($B$21:$B$672,$B545,$L$21:$L$672)-1)</f>
        <v>-6.9290712468193405E-2</v>
      </c>
      <c r="P545" s="31">
        <f>IF(ISERROR(SUMIF($J$21:$J$672,$J545,$M$21:$M$672)/SUMIF($J$21:$J$672,$J545,$L$21:$L$672)-1),"-",SUMIF($J$21:$J$672,$J545,$M$21:$M$672)/SUMIF($J$21:$J$672,$J545,$L$21:$L$672)-1)</f>
        <v>-0.11640842272546681</v>
      </c>
      <c r="Q545" s="31">
        <f>IF(ISERROR(SUMIF($K$21:$K$672,$K545,$M$21:$M$672)/SUMIF($K$21:$K$672,$K545,$L$21:$L$672)-1),"-",SUMIF($K$21:$K$672,$K545,$M$21:$M$672)/SUMIF($K$21:$K$672,$K545,$L$21:$L$672)-1)</f>
        <v>-7.8231982896267982E-2</v>
      </c>
      <c r="R545" s="31">
        <f>IF(ISERROR(SUMIF($I$21:$I$672,$I545,$M$21:$M$672)/SUMIF($I$21:$I$672,$I545,$L$21:$L$672)-1),"-",SUMIF($I$21:$I$672,$I545,$M$21:$M$672)/SUMIF($I$21:$I$672,$I545,$L$21:$L$672)-1)</f>
        <v>-0.11640842272546681</v>
      </c>
      <c r="S545" s="46">
        <v>2316</v>
      </c>
      <c r="T545" s="46">
        <v>2309</v>
      </c>
      <c r="U545" s="46">
        <v>2321</v>
      </c>
      <c r="V545" s="46">
        <v>2373</v>
      </c>
      <c r="W545" s="46">
        <v>2481</v>
      </c>
      <c r="X545" s="46">
        <v>2517</v>
      </c>
      <c r="Y545" s="46">
        <v>2485</v>
      </c>
      <c r="Z545" s="46">
        <v>2439</v>
      </c>
      <c r="AA545" s="46">
        <v>2364</v>
      </c>
      <c r="AB545" s="46">
        <v>2277</v>
      </c>
      <c r="AC545" s="46">
        <v>2224</v>
      </c>
      <c r="AD545" s="46">
        <v>2212</v>
      </c>
      <c r="AE545" s="46">
        <v>2187</v>
      </c>
      <c r="AF545" s="46">
        <v>2157</v>
      </c>
      <c r="AG545" s="46">
        <v>2117</v>
      </c>
      <c r="AH545" s="46">
        <v>2056</v>
      </c>
      <c r="AI545" s="46">
        <v>1992</v>
      </c>
      <c r="AJ545" s="46">
        <v>1946</v>
      </c>
      <c r="AK545" s="46">
        <v>1905</v>
      </c>
      <c r="AL545" s="46">
        <v>1889</v>
      </c>
      <c r="AM545" s="46">
        <v>1904</v>
      </c>
      <c r="AN545" s="46">
        <v>1935</v>
      </c>
      <c r="AO545" s="46">
        <v>1962</v>
      </c>
      <c r="AP545" s="46">
        <v>1993</v>
      </c>
      <c r="AQ545" s="46">
        <v>2032</v>
      </c>
      <c r="AR545" s="47">
        <v>2081</v>
      </c>
      <c r="AS545" s="80" t="str">
        <f>IF(COUNTIF(B$20:B545,B545)=1,1,"-")</f>
        <v>-</v>
      </c>
      <c r="AT545" s="80">
        <f>IF(COUNTIF(J$20:J545,J545)=1,1,"-")</f>
        <v>1</v>
      </c>
      <c r="AU545" s="80" t="str">
        <f>IF(COUNTIF(K$20:K545,K545)=1,1,"-")</f>
        <v>-</v>
      </c>
      <c r="AV545" s="80">
        <f>IF(COUNTIF(I$20:I545,I545)=1,1,"-")</f>
        <v>1</v>
      </c>
      <c r="AW545" s="48" t="s">
        <v>241</v>
      </c>
      <c r="AZ545"/>
      <c r="BA545"/>
      <c r="BB545"/>
      <c r="BC545"/>
      <c r="BD545"/>
    </row>
    <row r="546" spans="1:56" ht="15.75" customHeight="1" x14ac:dyDescent="0.2">
      <c r="A546" s="93" t="s">
        <v>1798</v>
      </c>
      <c r="B546" s="95" t="s">
        <v>450</v>
      </c>
      <c r="C546" s="94" t="s">
        <v>251</v>
      </c>
      <c r="D546" s="94" t="s">
        <v>82</v>
      </c>
      <c r="E546" s="94" t="s">
        <v>82</v>
      </c>
      <c r="F546" s="94" t="s">
        <v>384</v>
      </c>
      <c r="G546" s="96" t="s">
        <v>1547</v>
      </c>
      <c r="H546" s="96" t="s">
        <v>1548</v>
      </c>
      <c r="I546" s="96" t="s">
        <v>82</v>
      </c>
      <c r="J546" s="96" t="s">
        <v>82</v>
      </c>
      <c r="K546" s="96" t="s">
        <v>384</v>
      </c>
      <c r="L546" s="65">
        <f>HLOOKUP(L$20,$S$18:$AW546,ROW($S546)-ROW($S$18)+1,FALSE)</f>
        <v>2694</v>
      </c>
      <c r="M546" s="65">
        <f>HLOOKUP(M$20,$S$18:$AW546,ROW($S546)-ROW($S$18)+1,FALSE)</f>
        <v>2898</v>
      </c>
      <c r="N546" s="66">
        <f t="shared" si="13"/>
        <v>7.572383073496658E-2</v>
      </c>
      <c r="O546" s="31">
        <f>IF(ISERROR(SUMIF($B$21:$B$672,$B546,$M$21:$M$672)/SUMIF($B$21:$B$672,$B546,$L$21:$L$672)-1),"-",SUMIF($B$21:$B$672,$B546,$M$21:$M$672)/SUMIF($B$21:$B$672,$B546,$L$21:$L$672)-1)</f>
        <v>1.2950222581950666E-2</v>
      </c>
      <c r="P546" s="31">
        <f>IF(ISERROR(SUMIF($J$21:$J$672,$J546,$M$21:$M$672)/SUMIF($J$21:$J$672,$J546,$L$21:$L$672)-1),"-",SUMIF($J$21:$J$672,$J546,$M$21:$M$672)/SUMIF($J$21:$J$672,$J546,$L$21:$L$672)-1)</f>
        <v>-3.3843674456083828E-2</v>
      </c>
      <c r="Q546" s="31">
        <f>IF(ISERROR(SUMIF($K$21:$K$672,$K546,$M$21:$M$672)/SUMIF($K$21:$K$672,$K546,$L$21:$L$672)-1),"-",SUMIF($K$21:$K$672,$K546,$M$21:$M$672)/SUMIF($K$21:$K$672,$K546,$L$21:$L$672)-1)</f>
        <v>-2.2365450582957913E-2</v>
      </c>
      <c r="R546" s="31">
        <f>IF(ISERROR(SUMIF($I$21:$I$672,$I546,$M$21:$M$672)/SUMIF($I$21:$I$672,$I546,$L$21:$L$672)-1),"-",SUMIF($I$21:$I$672,$I546,$M$21:$M$672)/SUMIF($I$21:$I$672,$I546,$L$21:$L$672)-1)</f>
        <v>-3.3843674456083828E-2</v>
      </c>
      <c r="S546" s="46">
        <v>2528</v>
      </c>
      <c r="T546" s="46">
        <v>2347</v>
      </c>
      <c r="U546" s="46">
        <v>2258</v>
      </c>
      <c r="V546" s="46">
        <v>2361</v>
      </c>
      <c r="W546" s="46">
        <v>2541</v>
      </c>
      <c r="X546" s="46">
        <v>2694</v>
      </c>
      <c r="Y546" s="46">
        <v>2920</v>
      </c>
      <c r="Z546" s="46">
        <v>3026</v>
      </c>
      <c r="AA546" s="46">
        <v>3014</v>
      </c>
      <c r="AB546" s="46">
        <v>2950</v>
      </c>
      <c r="AC546" s="46">
        <v>2898</v>
      </c>
      <c r="AD546" s="46">
        <v>2863</v>
      </c>
      <c r="AE546" s="46">
        <v>2856</v>
      </c>
      <c r="AF546" s="46">
        <v>2852</v>
      </c>
      <c r="AG546" s="46">
        <v>2847</v>
      </c>
      <c r="AH546" s="46">
        <v>2818</v>
      </c>
      <c r="AI546" s="46">
        <v>2772</v>
      </c>
      <c r="AJ546" s="46">
        <v>2731</v>
      </c>
      <c r="AK546" s="46">
        <v>2694</v>
      </c>
      <c r="AL546" s="46">
        <v>2673</v>
      </c>
      <c r="AM546" s="46">
        <v>2657</v>
      </c>
      <c r="AN546" s="46">
        <v>2661</v>
      </c>
      <c r="AO546" s="46">
        <v>2691</v>
      </c>
      <c r="AP546" s="46">
        <v>2731</v>
      </c>
      <c r="AQ546" s="46">
        <v>2765</v>
      </c>
      <c r="AR546" s="47">
        <v>2821</v>
      </c>
      <c r="AS546" s="80" t="str">
        <f>IF(COUNTIF(B$20:B546,B546)=1,1,"-")</f>
        <v>-</v>
      </c>
      <c r="AT546" s="80" t="str">
        <f>IF(COUNTIF(J$20:J546,J546)=1,1,"-")</f>
        <v>-</v>
      </c>
      <c r="AU546" s="80" t="str">
        <f>IF(COUNTIF(K$20:K546,K546)=1,1,"-")</f>
        <v>-</v>
      </c>
      <c r="AV546" s="80" t="str">
        <f>IF(COUNTIF(I$20:I546,I546)=1,1,"-")</f>
        <v>-</v>
      </c>
      <c r="AW546" s="48" t="s">
        <v>241</v>
      </c>
      <c r="AZ546"/>
      <c r="BA546"/>
      <c r="BB546"/>
      <c r="BC546"/>
      <c r="BD546"/>
    </row>
    <row r="547" spans="1:56" ht="15.75" customHeight="1" x14ac:dyDescent="0.2">
      <c r="A547" s="93" t="s">
        <v>1798</v>
      </c>
      <c r="B547" s="95" t="s">
        <v>1956</v>
      </c>
      <c r="C547" s="94" t="s">
        <v>1957</v>
      </c>
      <c r="D547" s="94" t="s">
        <v>62</v>
      </c>
      <c r="E547" s="94" t="s">
        <v>62</v>
      </c>
      <c r="F547" s="94" t="s">
        <v>389</v>
      </c>
      <c r="G547" s="96" t="s">
        <v>1549</v>
      </c>
      <c r="H547" s="96" t="s">
        <v>1550</v>
      </c>
      <c r="I547" s="96" t="s">
        <v>156</v>
      </c>
      <c r="J547" s="96" t="s">
        <v>156</v>
      </c>
      <c r="K547" s="96" t="s">
        <v>389</v>
      </c>
      <c r="L547" s="65">
        <f>HLOOKUP(L$20,$S$18:$AW547,ROW($S547)-ROW($S$18)+1,FALSE)</f>
        <v>1732</v>
      </c>
      <c r="M547" s="65">
        <f>HLOOKUP(M$20,$S$18:$AW547,ROW($S547)-ROW($S$18)+1,FALSE)</f>
        <v>1565</v>
      </c>
      <c r="N547" s="66">
        <f t="shared" si="13"/>
        <v>-9.6420323325635104E-2</v>
      </c>
      <c r="O547" s="31">
        <f>IF(ISERROR(SUMIF($B$21:$B$672,$B547,$M$21:$M$672)/SUMIF($B$21:$B$672,$B547,$L$21:$L$672)-1),"-",SUMIF($B$21:$B$672,$B547,$M$21:$M$672)/SUMIF($B$21:$B$672,$B547,$L$21:$L$672)-1)</f>
        <v>-6.9290712468193405E-2</v>
      </c>
      <c r="P547" s="31">
        <f>IF(ISERROR(SUMIF($J$21:$J$672,$J547,$M$21:$M$672)/SUMIF($J$21:$J$672,$J547,$L$21:$L$672)-1),"-",SUMIF($J$21:$J$672,$J547,$M$21:$M$672)/SUMIF($J$21:$J$672,$J547,$L$21:$L$672)-1)</f>
        <v>-9.6420323325635104E-2</v>
      </c>
      <c r="Q547" s="31">
        <f>IF(ISERROR(SUMIF($K$21:$K$672,$K547,$M$21:$M$672)/SUMIF($K$21:$K$672,$K547,$L$21:$L$672)-1),"-",SUMIF($K$21:$K$672,$K547,$M$21:$M$672)/SUMIF($K$21:$K$672,$K547,$L$21:$L$672)-1)</f>
        <v>-7.8231982896267982E-2</v>
      </c>
      <c r="R547" s="31">
        <f>IF(ISERROR(SUMIF($I$21:$I$672,$I547,$M$21:$M$672)/SUMIF($I$21:$I$672,$I547,$L$21:$L$672)-1),"-",SUMIF($I$21:$I$672,$I547,$M$21:$M$672)/SUMIF($I$21:$I$672,$I547,$L$21:$L$672)-1)</f>
        <v>-9.6420323325635104E-2</v>
      </c>
      <c r="S547" s="46">
        <v>1743</v>
      </c>
      <c r="T547" s="46">
        <v>1730</v>
      </c>
      <c r="U547" s="46">
        <v>1736</v>
      </c>
      <c r="V547" s="46">
        <v>1708</v>
      </c>
      <c r="W547" s="46">
        <v>1723</v>
      </c>
      <c r="X547" s="46">
        <v>1732</v>
      </c>
      <c r="Y547" s="46">
        <v>1735</v>
      </c>
      <c r="Z547" s="46">
        <v>1726</v>
      </c>
      <c r="AA547" s="46">
        <v>1678</v>
      </c>
      <c r="AB547" s="46">
        <v>1613</v>
      </c>
      <c r="AC547" s="46">
        <v>1565</v>
      </c>
      <c r="AD547" s="46">
        <v>1547</v>
      </c>
      <c r="AE547" s="46">
        <v>1535</v>
      </c>
      <c r="AF547" s="46">
        <v>1533</v>
      </c>
      <c r="AG547" s="46">
        <v>1516</v>
      </c>
      <c r="AH547" s="46">
        <v>1489</v>
      </c>
      <c r="AI547" s="46">
        <v>1463</v>
      </c>
      <c r="AJ547" s="46">
        <v>1437</v>
      </c>
      <c r="AK547" s="46">
        <v>1412</v>
      </c>
      <c r="AL547" s="46">
        <v>1407</v>
      </c>
      <c r="AM547" s="46">
        <v>1402</v>
      </c>
      <c r="AN547" s="46">
        <v>1406</v>
      </c>
      <c r="AO547" s="46">
        <v>1409</v>
      </c>
      <c r="AP547" s="46">
        <v>1425</v>
      </c>
      <c r="AQ547" s="46">
        <v>1439</v>
      </c>
      <c r="AR547" s="47">
        <v>1458</v>
      </c>
      <c r="AS547" s="80" t="str">
        <f>IF(COUNTIF(B$20:B547,B547)=1,1,"-")</f>
        <v>-</v>
      </c>
      <c r="AT547" s="80">
        <f>IF(COUNTIF(J$20:J547,J547)=1,1,"-")</f>
        <v>1</v>
      </c>
      <c r="AU547" s="80" t="str">
        <f>IF(COUNTIF(K$20:K547,K547)=1,1,"-")</f>
        <v>-</v>
      </c>
      <c r="AV547" s="80">
        <f>IF(COUNTIF(I$20:I547,I547)=1,1,"-")</f>
        <v>1</v>
      </c>
      <c r="AW547" s="48" t="s">
        <v>241</v>
      </c>
      <c r="AZ547"/>
      <c r="BA547"/>
      <c r="BB547"/>
      <c r="BC547"/>
      <c r="BD547"/>
    </row>
    <row r="548" spans="1:56" ht="15.75" customHeight="1" x14ac:dyDescent="0.2">
      <c r="A548" s="93" t="s">
        <v>1798</v>
      </c>
      <c r="B548" s="95" t="s">
        <v>440</v>
      </c>
      <c r="C548" s="94" t="s">
        <v>42</v>
      </c>
      <c r="D548" s="94" t="s">
        <v>297</v>
      </c>
      <c r="E548" s="94" t="s">
        <v>44</v>
      </c>
      <c r="F548" s="94" t="s">
        <v>384</v>
      </c>
      <c r="G548" s="96" t="s">
        <v>1551</v>
      </c>
      <c r="H548" s="96" t="s">
        <v>1552</v>
      </c>
      <c r="I548" s="96" t="s">
        <v>372</v>
      </c>
      <c r="J548" s="96" t="s">
        <v>45</v>
      </c>
      <c r="K548" s="96" t="s">
        <v>384</v>
      </c>
      <c r="L548" s="65">
        <f>HLOOKUP(L$20,$S$18:$AW548,ROW($S548)-ROW($S$18)+1,FALSE)</f>
        <v>4602</v>
      </c>
      <c r="M548" s="65">
        <f>HLOOKUP(M$20,$S$18:$AW548,ROW($S548)-ROW($S$18)+1,FALSE)</f>
        <v>4343</v>
      </c>
      <c r="N548" s="66">
        <f t="shared" si="13"/>
        <v>-5.6279878313776566E-2</v>
      </c>
      <c r="O548" s="31">
        <f>IF(ISERROR(SUMIF($B$21:$B$672,$B548,$M$21:$M$672)/SUMIF($B$21:$B$672,$B548,$L$21:$L$672)-1),"-",SUMIF($B$21:$B$672,$B548,$M$21:$M$672)/SUMIF($B$21:$B$672,$B548,$L$21:$L$672)-1)</f>
        <v>-3.5595633602277799E-3</v>
      </c>
      <c r="P548" s="31">
        <f>IF(ISERROR(SUMIF($J$21:$J$672,$J548,$M$21:$M$672)/SUMIF($J$21:$J$672,$J548,$L$21:$L$672)-1),"-",SUMIF($J$21:$J$672,$J548,$M$21:$M$672)/SUMIF($J$21:$J$672,$J548,$L$21:$L$672)-1)</f>
        <v>-5.6279878313776566E-2</v>
      </c>
      <c r="Q548" s="31">
        <f>IF(ISERROR(SUMIF($K$21:$K$672,$K548,$M$21:$M$672)/SUMIF($K$21:$K$672,$K548,$L$21:$L$672)-1),"-",SUMIF($K$21:$K$672,$K548,$M$21:$M$672)/SUMIF($K$21:$K$672,$K548,$L$21:$L$672)-1)</f>
        <v>-2.2365450582957913E-2</v>
      </c>
      <c r="R548" s="31">
        <f>IF(ISERROR(SUMIF($I$21:$I$672,$I548,$M$21:$M$672)/SUMIF($I$21:$I$672,$I548,$L$21:$L$672)-1),"-",SUMIF($I$21:$I$672,$I548,$M$21:$M$672)/SUMIF($I$21:$I$672,$I548,$L$21:$L$672)-1)</f>
        <v>-5.6279878313776566E-2</v>
      </c>
      <c r="S548" s="46">
        <v>4286</v>
      </c>
      <c r="T548" s="46">
        <v>4291</v>
      </c>
      <c r="U548" s="46">
        <v>4377</v>
      </c>
      <c r="V548" s="46">
        <v>4478</v>
      </c>
      <c r="W548" s="46">
        <v>4561</v>
      </c>
      <c r="X548" s="46">
        <v>4602</v>
      </c>
      <c r="Y548" s="46">
        <v>4522</v>
      </c>
      <c r="Z548" s="46">
        <v>4439</v>
      </c>
      <c r="AA548" s="46">
        <v>4385</v>
      </c>
      <c r="AB548" s="46">
        <v>4353</v>
      </c>
      <c r="AC548" s="46">
        <v>4343</v>
      </c>
      <c r="AD548" s="46">
        <v>4384</v>
      </c>
      <c r="AE548" s="46">
        <v>4349</v>
      </c>
      <c r="AF548" s="46">
        <v>4351</v>
      </c>
      <c r="AG548" s="46">
        <v>4301</v>
      </c>
      <c r="AH548" s="46">
        <v>4227</v>
      </c>
      <c r="AI548" s="46">
        <v>4210</v>
      </c>
      <c r="AJ548" s="46">
        <v>4195</v>
      </c>
      <c r="AK548" s="46">
        <v>4230</v>
      </c>
      <c r="AL548" s="46">
        <v>4313</v>
      </c>
      <c r="AM548" s="46">
        <v>4451</v>
      </c>
      <c r="AN548" s="46">
        <v>4588</v>
      </c>
      <c r="AO548" s="46">
        <v>4728</v>
      </c>
      <c r="AP548" s="46">
        <v>4866</v>
      </c>
      <c r="AQ548" s="46">
        <v>4972</v>
      </c>
      <c r="AR548" s="47">
        <v>5066</v>
      </c>
      <c r="AS548" s="80" t="str">
        <f>IF(COUNTIF(B$20:B548,B548)=1,1,"-")</f>
        <v>-</v>
      </c>
      <c r="AT548" s="80">
        <f>IF(COUNTIF(J$20:J548,J548)=1,1,"-")</f>
        <v>1</v>
      </c>
      <c r="AU548" s="80" t="str">
        <f>IF(COUNTIF(K$20:K548,K548)=1,1,"-")</f>
        <v>-</v>
      </c>
      <c r="AV548" s="80">
        <f>IF(COUNTIF(I$20:I548,I548)=1,1,"-")</f>
        <v>1</v>
      </c>
      <c r="AW548" s="48" t="s">
        <v>241</v>
      </c>
      <c r="AZ548"/>
      <c r="BA548"/>
      <c r="BB548"/>
      <c r="BC548"/>
      <c r="BD548"/>
    </row>
    <row r="549" spans="1:56" ht="15.75" customHeight="1" x14ac:dyDescent="0.2">
      <c r="A549" s="93" t="s">
        <v>1798</v>
      </c>
      <c r="B549" s="95" t="s">
        <v>2298</v>
      </c>
      <c r="C549" s="94" t="s">
        <v>2299</v>
      </c>
      <c r="D549" s="94" t="s">
        <v>81</v>
      </c>
      <c r="E549" s="94" t="s">
        <v>81</v>
      </c>
      <c r="F549" s="94" t="s">
        <v>384</v>
      </c>
      <c r="G549" s="96" t="s">
        <v>1553</v>
      </c>
      <c r="H549" s="96" t="s">
        <v>1554</v>
      </c>
      <c r="I549" s="96" t="s">
        <v>81</v>
      </c>
      <c r="J549" s="96" t="s">
        <v>81</v>
      </c>
      <c r="K549" s="96" t="s">
        <v>384</v>
      </c>
      <c r="L549" s="65">
        <f>HLOOKUP(L$20,$S$18:$AW549,ROW($S549)-ROW($S$18)+1,FALSE)</f>
        <v>298</v>
      </c>
      <c r="M549" s="65">
        <f>HLOOKUP(M$20,$S$18:$AW549,ROW($S549)-ROW($S$18)+1,FALSE)</f>
        <v>275</v>
      </c>
      <c r="N549" s="66">
        <f t="shared" si="13"/>
        <v>-7.718120805369133E-2</v>
      </c>
      <c r="O549" s="31">
        <f>IF(ISERROR(SUMIF($B$21:$B$672,$B549,$M$21:$M$672)/SUMIF($B$21:$B$672,$B549,$L$21:$L$672)-1),"-",SUMIF($B$21:$B$672,$B549,$M$21:$M$672)/SUMIF($B$21:$B$672,$B549,$L$21:$L$672)-1)</f>
        <v>8.3263946711076287E-4</v>
      </c>
      <c r="P549" s="31">
        <f>IF(ISERROR(SUMIF($J$21:$J$672,$J549,$M$21:$M$672)/SUMIF($J$21:$J$672,$J549,$L$21:$L$672)-1),"-",SUMIF($J$21:$J$672,$J549,$M$21:$M$672)/SUMIF($J$21:$J$672,$J549,$L$21:$L$672)-1)</f>
        <v>2.0199531962064254E-2</v>
      </c>
      <c r="Q549" s="31">
        <f>IF(ISERROR(SUMIF($K$21:$K$672,$K549,$M$21:$M$672)/SUMIF($K$21:$K$672,$K549,$L$21:$L$672)-1),"-",SUMIF($K$21:$K$672,$K549,$M$21:$M$672)/SUMIF($K$21:$K$672,$K549,$L$21:$L$672)-1)</f>
        <v>-2.2365450582957913E-2</v>
      </c>
      <c r="R549" s="31">
        <f>IF(ISERROR(SUMIF($I$21:$I$672,$I549,$M$21:$M$672)/SUMIF($I$21:$I$672,$I549,$L$21:$L$672)-1),"-",SUMIF($I$21:$I$672,$I549,$M$21:$M$672)/SUMIF($I$21:$I$672,$I549,$L$21:$L$672)-1)</f>
        <v>2.0199531962064254E-2</v>
      </c>
      <c r="S549" s="46">
        <v>244</v>
      </c>
      <c r="T549" s="46">
        <v>236</v>
      </c>
      <c r="U549" s="46">
        <v>281</v>
      </c>
      <c r="V549" s="46">
        <v>292</v>
      </c>
      <c r="W549" s="46">
        <v>293</v>
      </c>
      <c r="X549" s="46">
        <v>298</v>
      </c>
      <c r="Y549" s="46">
        <v>296</v>
      </c>
      <c r="Z549" s="46">
        <v>289</v>
      </c>
      <c r="AA549" s="46">
        <v>281</v>
      </c>
      <c r="AB549" s="46">
        <v>275</v>
      </c>
      <c r="AC549" s="46">
        <v>275</v>
      </c>
      <c r="AD549" s="46">
        <v>277</v>
      </c>
      <c r="AE549" s="46">
        <v>278</v>
      </c>
      <c r="AF549" s="46">
        <v>277</v>
      </c>
      <c r="AG549" s="46">
        <v>276</v>
      </c>
      <c r="AH549" s="46">
        <v>274</v>
      </c>
      <c r="AI549" s="46">
        <v>272</v>
      </c>
      <c r="AJ549" s="46">
        <v>270</v>
      </c>
      <c r="AK549" s="46">
        <v>266</v>
      </c>
      <c r="AL549" s="46">
        <v>265</v>
      </c>
      <c r="AM549" s="46">
        <v>268</v>
      </c>
      <c r="AN549" s="46">
        <v>270</v>
      </c>
      <c r="AO549" s="46">
        <v>274</v>
      </c>
      <c r="AP549" s="46">
        <v>279</v>
      </c>
      <c r="AQ549" s="46">
        <v>283</v>
      </c>
      <c r="AR549" s="47">
        <v>286</v>
      </c>
      <c r="AS549" s="80">
        <f>IF(COUNTIF(B$20:B549,B549)=1,1,"-")</f>
        <v>1</v>
      </c>
      <c r="AT549" s="80" t="str">
        <f>IF(COUNTIF(J$20:J549,J549)=1,1,"-")</f>
        <v>-</v>
      </c>
      <c r="AU549" s="80" t="str">
        <f>IF(COUNTIF(K$20:K549,K549)=1,1,"-")</f>
        <v>-</v>
      </c>
      <c r="AV549" s="80" t="str">
        <f>IF(COUNTIF(I$20:I549,I549)=1,1,"-")</f>
        <v>-</v>
      </c>
      <c r="AW549" s="48" t="s">
        <v>241</v>
      </c>
      <c r="AZ549"/>
      <c r="BA549"/>
      <c r="BB549"/>
      <c r="BC549"/>
      <c r="BD549"/>
    </row>
    <row r="550" spans="1:56" ht="15.75" customHeight="1" x14ac:dyDescent="0.2">
      <c r="A550" s="93" t="s">
        <v>1798</v>
      </c>
      <c r="B550" s="95" t="s">
        <v>1833</v>
      </c>
      <c r="C550" s="94" t="s">
        <v>1834</v>
      </c>
      <c r="D550" s="94" t="s">
        <v>103</v>
      </c>
      <c r="E550" s="94" t="s">
        <v>103</v>
      </c>
      <c r="F550" s="94" t="s">
        <v>386</v>
      </c>
      <c r="G550" s="96" t="s">
        <v>1555</v>
      </c>
      <c r="H550" s="96" t="s">
        <v>1556</v>
      </c>
      <c r="I550" s="96" t="s">
        <v>103</v>
      </c>
      <c r="J550" s="96" t="s">
        <v>103</v>
      </c>
      <c r="K550" s="96" t="s">
        <v>386</v>
      </c>
      <c r="L550" s="65">
        <f>HLOOKUP(L$20,$S$18:$AW550,ROW($S550)-ROW($S$18)+1,FALSE)</f>
        <v>1683</v>
      </c>
      <c r="M550" s="65">
        <f>HLOOKUP(M$20,$S$18:$AW550,ROW($S550)-ROW($S$18)+1,FALSE)</f>
        <v>1477</v>
      </c>
      <c r="N550" s="66">
        <f t="shared" si="13"/>
        <v>-0.12240047534165177</v>
      </c>
      <c r="O550" s="31">
        <f>IF(ISERROR(SUMIF($B$21:$B$672,$B550,$M$21:$M$672)/SUMIF($B$21:$B$672,$B550,$L$21:$L$672)-1),"-",SUMIF($B$21:$B$672,$B550,$M$21:$M$672)/SUMIF($B$21:$B$672,$B550,$L$21:$L$672)-1)</f>
        <v>-7.4863963489555929E-2</v>
      </c>
      <c r="P550" s="31">
        <f>IF(ISERROR(SUMIF($J$21:$J$672,$J550,$M$21:$M$672)/SUMIF($J$21:$J$672,$J550,$L$21:$L$672)-1),"-",SUMIF($J$21:$J$672,$J550,$M$21:$M$672)/SUMIF($J$21:$J$672,$J550,$L$21:$L$672)-1)</f>
        <v>-7.6927549715083199E-2</v>
      </c>
      <c r="Q550" s="31">
        <f>IF(ISERROR(SUMIF($K$21:$K$672,$K550,$M$21:$M$672)/SUMIF($K$21:$K$672,$K550,$L$21:$L$672)-1),"-",SUMIF($K$21:$K$672,$K550,$M$21:$M$672)/SUMIF($K$21:$K$672,$K550,$L$21:$L$672)-1)</f>
        <v>-6.9526650567419579E-2</v>
      </c>
      <c r="R550" s="31">
        <f>IF(ISERROR(SUMIF($I$21:$I$672,$I550,$M$21:$M$672)/SUMIF($I$21:$I$672,$I550,$L$21:$L$672)-1),"-",SUMIF($I$21:$I$672,$I550,$M$21:$M$672)/SUMIF($I$21:$I$672,$I550,$L$21:$L$672)-1)</f>
        <v>-8.3527705982474942E-2</v>
      </c>
      <c r="S550" s="46">
        <v>1668</v>
      </c>
      <c r="T550" s="46">
        <v>1610</v>
      </c>
      <c r="U550" s="46">
        <v>1593</v>
      </c>
      <c r="V550" s="46">
        <v>1586</v>
      </c>
      <c r="W550" s="46">
        <v>1711</v>
      </c>
      <c r="X550" s="46">
        <v>1683</v>
      </c>
      <c r="Y550" s="46">
        <v>1702</v>
      </c>
      <c r="Z550" s="46">
        <v>1679</v>
      </c>
      <c r="AA550" s="46">
        <v>1597</v>
      </c>
      <c r="AB550" s="46">
        <v>1530</v>
      </c>
      <c r="AC550" s="46">
        <v>1477</v>
      </c>
      <c r="AD550" s="46">
        <v>1442</v>
      </c>
      <c r="AE550" s="46">
        <v>1431</v>
      </c>
      <c r="AF550" s="46">
        <v>1419</v>
      </c>
      <c r="AG550" s="46">
        <v>1411</v>
      </c>
      <c r="AH550" s="46">
        <v>1390</v>
      </c>
      <c r="AI550" s="46">
        <v>1368</v>
      </c>
      <c r="AJ550" s="46">
        <v>1353</v>
      </c>
      <c r="AK550" s="46">
        <v>1337</v>
      </c>
      <c r="AL550" s="46">
        <v>1327</v>
      </c>
      <c r="AM550" s="46">
        <v>1310</v>
      </c>
      <c r="AN550" s="46">
        <v>1316</v>
      </c>
      <c r="AO550" s="46">
        <v>1324</v>
      </c>
      <c r="AP550" s="46">
        <v>1337</v>
      </c>
      <c r="AQ550" s="46">
        <v>1348</v>
      </c>
      <c r="AR550" s="47">
        <v>1362</v>
      </c>
      <c r="AS550" s="80" t="str">
        <f>IF(COUNTIF(B$20:B550,B550)=1,1,"-")</f>
        <v>-</v>
      </c>
      <c r="AT550" s="80" t="str">
        <f>IF(COUNTIF(J$20:J550,J550)=1,1,"-")</f>
        <v>-</v>
      </c>
      <c r="AU550" s="80" t="str">
        <f>IF(COUNTIF(K$20:K550,K550)=1,1,"-")</f>
        <v>-</v>
      </c>
      <c r="AV550" s="80" t="str">
        <f>IF(COUNTIF(I$20:I550,I550)=1,1,"-")</f>
        <v>-</v>
      </c>
      <c r="AW550" s="48" t="s">
        <v>241</v>
      </c>
      <c r="AZ550"/>
      <c r="BA550"/>
      <c r="BB550"/>
      <c r="BC550"/>
      <c r="BD550"/>
    </row>
    <row r="551" spans="1:56" ht="15.75" customHeight="1" x14ac:dyDescent="0.2">
      <c r="A551" s="93" t="s">
        <v>1798</v>
      </c>
      <c r="B551" s="95" t="s">
        <v>1829</v>
      </c>
      <c r="C551" s="94" t="s">
        <v>1830</v>
      </c>
      <c r="D551" s="94" t="s">
        <v>57</v>
      </c>
      <c r="E551" s="94" t="s">
        <v>57</v>
      </c>
      <c r="F551" s="94" t="s">
        <v>391</v>
      </c>
      <c r="G551" s="96" t="s">
        <v>1557</v>
      </c>
      <c r="H551" s="96" t="s">
        <v>1558</v>
      </c>
      <c r="I551" s="96" t="s">
        <v>57</v>
      </c>
      <c r="J551" s="96" t="s">
        <v>57</v>
      </c>
      <c r="K551" s="96" t="s">
        <v>391</v>
      </c>
      <c r="L551" s="65">
        <f>HLOOKUP(L$20,$S$18:$AW551,ROW($S551)-ROW($S$18)+1,FALSE)</f>
        <v>320</v>
      </c>
      <c r="M551" s="65">
        <f>HLOOKUP(M$20,$S$18:$AW551,ROW($S551)-ROW($S$18)+1,FALSE)</f>
        <v>312</v>
      </c>
      <c r="N551" s="66">
        <f t="shared" si="13"/>
        <v>-2.5000000000000022E-2</v>
      </c>
      <c r="O551" s="31">
        <f>IF(ISERROR(SUMIF($B$21:$B$672,$B551,$M$21:$M$672)/SUMIF($B$21:$B$672,$B551,$L$21:$L$672)-1),"-",SUMIF($B$21:$B$672,$B551,$M$21:$M$672)/SUMIF($B$21:$B$672,$B551,$L$21:$L$672)-1)</f>
        <v>-4.963112005365522E-2</v>
      </c>
      <c r="P551" s="31">
        <f>IF(ISERROR(SUMIF($J$21:$J$672,$J551,$M$21:$M$672)/SUMIF($J$21:$J$672,$J551,$L$21:$L$672)-1),"-",SUMIF($J$21:$J$672,$J551,$M$21:$M$672)/SUMIF($J$21:$J$672,$J551,$L$21:$L$672)-1)</f>
        <v>-5.9047619047619015E-2</v>
      </c>
      <c r="Q551" s="31">
        <f>IF(ISERROR(SUMIF($K$21:$K$672,$K551,$M$21:$M$672)/SUMIF($K$21:$K$672,$K551,$L$21:$L$672)-1),"-",SUMIF($K$21:$K$672,$K551,$M$21:$M$672)/SUMIF($K$21:$K$672,$K551,$L$21:$L$672)-1)</f>
        <v>-3.0916047319583084E-2</v>
      </c>
      <c r="R551" s="31">
        <f>IF(ISERROR(SUMIF($I$21:$I$672,$I551,$M$21:$M$672)/SUMIF($I$21:$I$672,$I551,$L$21:$L$672)-1),"-",SUMIF($I$21:$I$672,$I551,$M$21:$M$672)/SUMIF($I$21:$I$672,$I551,$L$21:$L$672)-1)</f>
        <v>-5.9047619047619015E-2</v>
      </c>
      <c r="S551" s="46">
        <v>273</v>
      </c>
      <c r="T551" s="46">
        <v>250</v>
      </c>
      <c r="U551" s="46">
        <v>252</v>
      </c>
      <c r="V551" s="46">
        <v>257</v>
      </c>
      <c r="W551" s="46">
        <v>327</v>
      </c>
      <c r="X551" s="46">
        <v>320</v>
      </c>
      <c r="Y551" s="46">
        <v>329</v>
      </c>
      <c r="Z551" s="46">
        <v>354</v>
      </c>
      <c r="AA551" s="46">
        <v>346</v>
      </c>
      <c r="AB551" s="46">
        <v>330</v>
      </c>
      <c r="AC551" s="46">
        <v>312</v>
      </c>
      <c r="AD551" s="46">
        <v>300</v>
      </c>
      <c r="AE551" s="46">
        <v>300</v>
      </c>
      <c r="AF551" s="46">
        <v>296</v>
      </c>
      <c r="AG551" s="46">
        <v>293</v>
      </c>
      <c r="AH551" s="46">
        <v>290</v>
      </c>
      <c r="AI551" s="46">
        <v>287</v>
      </c>
      <c r="AJ551" s="46">
        <v>281</v>
      </c>
      <c r="AK551" s="46">
        <v>271</v>
      </c>
      <c r="AL551" s="46">
        <v>266</v>
      </c>
      <c r="AM551" s="46">
        <v>263</v>
      </c>
      <c r="AN551" s="46">
        <v>261</v>
      </c>
      <c r="AO551" s="46">
        <v>261</v>
      </c>
      <c r="AP551" s="46">
        <v>264</v>
      </c>
      <c r="AQ551" s="46">
        <v>266</v>
      </c>
      <c r="AR551" s="47">
        <v>268</v>
      </c>
      <c r="AS551" s="80" t="str">
        <f>IF(COUNTIF(B$20:B551,B551)=1,1,"-")</f>
        <v>-</v>
      </c>
      <c r="AT551" s="80" t="str">
        <f>IF(COUNTIF(J$20:J551,J551)=1,1,"-")</f>
        <v>-</v>
      </c>
      <c r="AU551" s="80" t="str">
        <f>IF(COUNTIF(K$20:K551,K551)=1,1,"-")</f>
        <v>-</v>
      </c>
      <c r="AV551" s="80" t="str">
        <f>IF(COUNTIF(I$20:I551,I551)=1,1,"-")</f>
        <v>-</v>
      </c>
      <c r="AW551" s="48" t="s">
        <v>241</v>
      </c>
      <c r="AZ551"/>
      <c r="BA551"/>
      <c r="BB551"/>
      <c r="BC551"/>
      <c r="BD551"/>
    </row>
    <row r="552" spans="1:56" ht="15.75" customHeight="1" x14ac:dyDescent="0.2">
      <c r="A552" s="93" t="s">
        <v>1798</v>
      </c>
      <c r="B552" s="95" t="s">
        <v>1811</v>
      </c>
      <c r="C552" s="94" t="s">
        <v>1812</v>
      </c>
      <c r="D552" s="94" t="s">
        <v>134</v>
      </c>
      <c r="E552" s="94" t="s">
        <v>134</v>
      </c>
      <c r="F552" s="94" t="s">
        <v>391</v>
      </c>
      <c r="G552" s="96" t="s">
        <v>1559</v>
      </c>
      <c r="H552" s="96" t="s">
        <v>1560</v>
      </c>
      <c r="I552" s="96" t="s">
        <v>352</v>
      </c>
      <c r="J552" s="96" t="s">
        <v>54</v>
      </c>
      <c r="K552" s="96" t="s">
        <v>391</v>
      </c>
      <c r="L552" s="65">
        <f>HLOOKUP(L$20,$S$18:$AW552,ROW($S552)-ROW($S$18)+1,FALSE)</f>
        <v>1919</v>
      </c>
      <c r="M552" s="65">
        <f>HLOOKUP(M$20,$S$18:$AW552,ROW($S552)-ROW($S$18)+1,FALSE)</f>
        <v>2035</v>
      </c>
      <c r="N552" s="66">
        <f t="shared" si="13"/>
        <v>6.044815007816573E-2</v>
      </c>
      <c r="O552" s="31">
        <f>IF(ISERROR(SUMIF($B$21:$B$672,$B552,$M$21:$M$672)/SUMIF($B$21:$B$672,$B552,$L$21:$L$672)-1),"-",SUMIF($B$21:$B$672,$B552,$M$21:$M$672)/SUMIF($B$21:$B$672,$B552,$L$21:$L$672)-1)</f>
        <v>6.2691557536918019E-3</v>
      </c>
      <c r="P552" s="31">
        <f>IF(ISERROR(SUMIF($J$21:$J$672,$J552,$M$21:$M$672)/SUMIF($J$21:$J$672,$J552,$L$21:$L$672)-1),"-",SUMIF($J$21:$J$672,$J552,$M$21:$M$672)/SUMIF($J$21:$J$672,$J552,$L$21:$L$672)-1)</f>
        <v>2.5293586269196089E-2</v>
      </c>
      <c r="Q552" s="31">
        <f>IF(ISERROR(SUMIF($K$21:$K$672,$K552,$M$21:$M$672)/SUMIF($K$21:$K$672,$K552,$L$21:$L$672)-1),"-",SUMIF($K$21:$K$672,$K552,$M$21:$M$672)/SUMIF($K$21:$K$672,$K552,$L$21:$L$672)-1)</f>
        <v>-3.0916047319583084E-2</v>
      </c>
      <c r="R552" s="31">
        <f>IF(ISERROR(SUMIF($I$21:$I$672,$I552,$M$21:$M$672)/SUMIF($I$21:$I$672,$I552,$L$21:$L$672)-1),"-",SUMIF($I$21:$I$672,$I552,$M$21:$M$672)/SUMIF($I$21:$I$672,$I552,$L$21:$L$672)-1)</f>
        <v>4.1256054785368201E-2</v>
      </c>
      <c r="S552" s="46">
        <v>1280</v>
      </c>
      <c r="T552" s="46">
        <v>1480</v>
      </c>
      <c r="U552" s="46">
        <v>1635</v>
      </c>
      <c r="V552" s="46">
        <v>1763</v>
      </c>
      <c r="W552" s="46">
        <v>1840</v>
      </c>
      <c r="X552" s="46">
        <v>1919</v>
      </c>
      <c r="Y552" s="46">
        <v>1963</v>
      </c>
      <c r="Z552" s="46">
        <v>2004</v>
      </c>
      <c r="AA552" s="46">
        <v>2015</v>
      </c>
      <c r="AB552" s="46">
        <v>2040</v>
      </c>
      <c r="AC552" s="46">
        <v>2035</v>
      </c>
      <c r="AD552" s="46">
        <v>2024</v>
      </c>
      <c r="AE552" s="46">
        <v>2007</v>
      </c>
      <c r="AF552" s="46">
        <v>1967</v>
      </c>
      <c r="AG552" s="46">
        <v>1897</v>
      </c>
      <c r="AH552" s="46">
        <v>1866</v>
      </c>
      <c r="AI552" s="46">
        <v>1832</v>
      </c>
      <c r="AJ552" s="46">
        <v>1804</v>
      </c>
      <c r="AK552" s="46">
        <v>1792</v>
      </c>
      <c r="AL552" s="46">
        <v>1807</v>
      </c>
      <c r="AM552" s="46">
        <v>1820</v>
      </c>
      <c r="AN552" s="46">
        <v>1815</v>
      </c>
      <c r="AO552" s="46">
        <v>1842</v>
      </c>
      <c r="AP552" s="46">
        <v>1872</v>
      </c>
      <c r="AQ552" s="46">
        <v>1920</v>
      </c>
      <c r="AR552" s="47">
        <v>1951</v>
      </c>
      <c r="AS552" s="80" t="str">
        <f>IF(COUNTIF(B$20:B552,B552)=1,1,"-")</f>
        <v>-</v>
      </c>
      <c r="AT552" s="80" t="str">
        <f>IF(COUNTIF(J$20:J552,J552)=1,1,"-")</f>
        <v>-</v>
      </c>
      <c r="AU552" s="80" t="str">
        <f>IF(COUNTIF(K$20:K552,K552)=1,1,"-")</f>
        <v>-</v>
      </c>
      <c r="AV552" s="80" t="str">
        <f>IF(COUNTIF(I$20:I552,I552)=1,1,"-")</f>
        <v>-</v>
      </c>
      <c r="AW552" s="48" t="s">
        <v>241</v>
      </c>
      <c r="AZ552"/>
      <c r="BA552"/>
      <c r="BB552"/>
      <c r="BC552"/>
      <c r="BD552"/>
    </row>
    <row r="553" spans="1:56" ht="15.75" customHeight="1" x14ac:dyDescent="0.2">
      <c r="A553" s="93" t="s">
        <v>1798</v>
      </c>
      <c r="B553" s="95" t="s">
        <v>2300</v>
      </c>
      <c r="C553" s="94" t="s">
        <v>2301</v>
      </c>
      <c r="D553" s="94" t="s">
        <v>83</v>
      </c>
      <c r="E553" s="94" t="s">
        <v>83</v>
      </c>
      <c r="F553" s="94" t="s">
        <v>395</v>
      </c>
      <c r="G553" s="96" t="s">
        <v>1561</v>
      </c>
      <c r="H553" s="96" t="s">
        <v>1562</v>
      </c>
      <c r="I553" s="96" t="s">
        <v>83</v>
      </c>
      <c r="J553" s="96" t="s">
        <v>83</v>
      </c>
      <c r="K553" s="96" t="s">
        <v>395</v>
      </c>
      <c r="L553" s="65">
        <f>HLOOKUP(L$20,$S$18:$AW553,ROW($S553)-ROW($S$18)+1,FALSE)</f>
        <v>1663</v>
      </c>
      <c r="M553" s="65">
        <f>HLOOKUP(M$20,$S$18:$AW553,ROW($S553)-ROW($S$18)+1,FALSE)</f>
        <v>1724</v>
      </c>
      <c r="N553" s="66">
        <f t="shared" si="13"/>
        <v>3.6680697534576145E-2</v>
      </c>
      <c r="O553" s="31">
        <f>IF(ISERROR(SUMIF($B$21:$B$672,$B553,$M$21:$M$672)/SUMIF($B$21:$B$672,$B553,$L$21:$L$672)-1),"-",SUMIF($B$21:$B$672,$B553,$M$21:$M$672)/SUMIF($B$21:$B$672,$B553,$L$21:$L$672)-1)</f>
        <v>3.6680697534576145E-2</v>
      </c>
      <c r="P553" s="31">
        <f>IF(ISERROR(SUMIF($J$21:$J$672,$J553,$M$21:$M$672)/SUMIF($J$21:$J$672,$J553,$L$21:$L$672)-1),"-",SUMIF($J$21:$J$672,$J553,$M$21:$M$672)/SUMIF($J$21:$J$672,$J553,$L$21:$L$672)-1)</f>
        <v>-4.5136186770427966E-2</v>
      </c>
      <c r="Q553" s="31">
        <f>IF(ISERROR(SUMIF($K$21:$K$672,$K553,$M$21:$M$672)/SUMIF($K$21:$K$672,$K553,$L$21:$L$672)-1),"-",SUMIF($K$21:$K$672,$K553,$M$21:$M$672)/SUMIF($K$21:$K$672,$K553,$L$21:$L$672)-1)</f>
        <v>-1.9312825455785054E-2</v>
      </c>
      <c r="R553" s="31">
        <f>IF(ISERROR(SUMIF($I$21:$I$672,$I553,$M$21:$M$672)/SUMIF($I$21:$I$672,$I553,$L$21:$L$672)-1),"-",SUMIF($I$21:$I$672,$I553,$M$21:$M$672)/SUMIF($I$21:$I$672,$I553,$L$21:$L$672)-1)</f>
        <v>-4.5136186770427966E-2</v>
      </c>
      <c r="S553" s="46">
        <v>1547</v>
      </c>
      <c r="T553" s="46">
        <v>1502</v>
      </c>
      <c r="U553" s="46">
        <v>1494</v>
      </c>
      <c r="V553" s="46">
        <v>1489</v>
      </c>
      <c r="W553" s="46">
        <v>1596</v>
      </c>
      <c r="X553" s="46">
        <v>1663</v>
      </c>
      <c r="Y553" s="46">
        <v>1661</v>
      </c>
      <c r="Z553" s="46">
        <v>1663</v>
      </c>
      <c r="AA553" s="46">
        <v>1678</v>
      </c>
      <c r="AB553" s="46">
        <v>1703</v>
      </c>
      <c r="AC553" s="46">
        <v>1724</v>
      </c>
      <c r="AD553" s="46">
        <v>1739</v>
      </c>
      <c r="AE553" s="46">
        <v>1726</v>
      </c>
      <c r="AF553" s="46">
        <v>1681</v>
      </c>
      <c r="AG553" s="46">
        <v>1630</v>
      </c>
      <c r="AH553" s="46">
        <v>1573</v>
      </c>
      <c r="AI553" s="46">
        <v>1524</v>
      </c>
      <c r="AJ553" s="46">
        <v>1470</v>
      </c>
      <c r="AK553" s="46">
        <v>1434</v>
      </c>
      <c r="AL553" s="46">
        <v>1406</v>
      </c>
      <c r="AM553" s="46">
        <v>1410</v>
      </c>
      <c r="AN553" s="46">
        <v>1425</v>
      </c>
      <c r="AO553" s="46">
        <v>1431</v>
      </c>
      <c r="AP553" s="46">
        <v>1441</v>
      </c>
      <c r="AQ553" s="46">
        <v>1456</v>
      </c>
      <c r="AR553" s="47">
        <v>1460</v>
      </c>
      <c r="AS553" s="80">
        <f>IF(COUNTIF(B$20:B553,B553)=1,1,"-")</f>
        <v>1</v>
      </c>
      <c r="AT553" s="80" t="str">
        <f>IF(COUNTIF(J$20:J553,J553)=1,1,"-")</f>
        <v>-</v>
      </c>
      <c r="AU553" s="80" t="str">
        <f>IF(COUNTIF(K$20:K553,K553)=1,1,"-")</f>
        <v>-</v>
      </c>
      <c r="AV553" s="80" t="str">
        <f>IF(COUNTIF(I$20:I553,I553)=1,1,"-")</f>
        <v>-</v>
      </c>
      <c r="AW553" s="48" t="s">
        <v>241</v>
      </c>
      <c r="AZ553"/>
      <c r="BA553"/>
      <c r="BB553"/>
      <c r="BC553"/>
      <c r="BD553"/>
    </row>
    <row r="554" spans="1:56" ht="15.75" customHeight="1" x14ac:dyDescent="0.2">
      <c r="A554" s="93" t="s">
        <v>1798</v>
      </c>
      <c r="B554" s="95" t="s">
        <v>2136</v>
      </c>
      <c r="C554" s="94" t="s">
        <v>2137</v>
      </c>
      <c r="D554" s="94" t="s">
        <v>280</v>
      </c>
      <c r="E554" s="94" t="s">
        <v>278</v>
      </c>
      <c r="F554" s="94" t="s">
        <v>384</v>
      </c>
      <c r="G554" s="96" t="s">
        <v>1563</v>
      </c>
      <c r="H554" s="96" t="s">
        <v>1564</v>
      </c>
      <c r="I554" s="96" t="s">
        <v>280</v>
      </c>
      <c r="J554" s="96" t="s">
        <v>278</v>
      </c>
      <c r="K554" s="96" t="s">
        <v>384</v>
      </c>
      <c r="L554" s="65">
        <f>HLOOKUP(L$20,$S$18:$AW554,ROW($S554)-ROW($S$18)+1,FALSE)</f>
        <v>325</v>
      </c>
      <c r="M554" s="65">
        <f>HLOOKUP(M$20,$S$18:$AW554,ROW($S554)-ROW($S$18)+1,FALSE)</f>
        <v>322</v>
      </c>
      <c r="N554" s="66">
        <f t="shared" si="13"/>
        <v>-9.2307692307692646E-3</v>
      </c>
      <c r="O554" s="31">
        <f>IF(ISERROR(SUMIF($B$21:$B$672,$B554,$M$21:$M$672)/SUMIF($B$21:$B$672,$B554,$L$21:$L$672)-1),"-",SUMIF($B$21:$B$672,$B554,$M$21:$M$672)/SUMIF($B$21:$B$672,$B554,$L$21:$L$672)-1)</f>
        <v>-7.5183246073298404E-2</v>
      </c>
      <c r="P554" s="31">
        <f>IF(ISERROR(SUMIF($J$21:$J$672,$J554,$M$21:$M$672)/SUMIF($J$21:$J$672,$J554,$L$21:$L$672)-1),"-",SUMIF($J$21:$J$672,$J554,$M$21:$M$672)/SUMIF($J$21:$J$672,$J554,$L$21:$L$672)-1)</f>
        <v>-4.881066959989E-2</v>
      </c>
      <c r="Q554" s="31">
        <f>IF(ISERROR(SUMIF($K$21:$K$672,$K554,$M$21:$M$672)/SUMIF($K$21:$K$672,$K554,$L$21:$L$672)-1),"-",SUMIF($K$21:$K$672,$K554,$M$21:$M$672)/SUMIF($K$21:$K$672,$K554,$L$21:$L$672)-1)</f>
        <v>-2.2365450582957913E-2</v>
      </c>
      <c r="R554" s="31">
        <f>IF(ISERROR(SUMIF($I$21:$I$672,$I554,$M$21:$M$672)/SUMIF($I$21:$I$672,$I554,$L$21:$L$672)-1),"-",SUMIF($I$21:$I$672,$I554,$M$21:$M$672)/SUMIF($I$21:$I$672,$I554,$L$21:$L$672)-1)</f>
        <v>-4.881066959989E-2</v>
      </c>
      <c r="S554" s="46">
        <v>359</v>
      </c>
      <c r="T554" s="46">
        <v>332</v>
      </c>
      <c r="U554" s="46">
        <v>293</v>
      </c>
      <c r="V554" s="46">
        <v>264</v>
      </c>
      <c r="W554" s="46">
        <v>293</v>
      </c>
      <c r="X554" s="46">
        <v>325</v>
      </c>
      <c r="Y554" s="46">
        <v>341</v>
      </c>
      <c r="Z554" s="46">
        <v>363</v>
      </c>
      <c r="AA554" s="46">
        <v>359</v>
      </c>
      <c r="AB554" s="46">
        <v>337</v>
      </c>
      <c r="AC554" s="46">
        <v>322</v>
      </c>
      <c r="AD554" s="46">
        <v>316</v>
      </c>
      <c r="AE554" s="46">
        <v>318</v>
      </c>
      <c r="AF554" s="46">
        <v>323</v>
      </c>
      <c r="AG554" s="46">
        <v>328</v>
      </c>
      <c r="AH554" s="46">
        <v>328</v>
      </c>
      <c r="AI554" s="46">
        <v>325</v>
      </c>
      <c r="AJ554" s="46">
        <v>321</v>
      </c>
      <c r="AK554" s="46">
        <v>314</v>
      </c>
      <c r="AL554" s="46">
        <v>312</v>
      </c>
      <c r="AM554" s="46">
        <v>314</v>
      </c>
      <c r="AN554" s="46">
        <v>318</v>
      </c>
      <c r="AO554" s="46">
        <v>321</v>
      </c>
      <c r="AP554" s="46">
        <v>323</v>
      </c>
      <c r="AQ554" s="46">
        <v>327</v>
      </c>
      <c r="AR554" s="47">
        <v>329</v>
      </c>
      <c r="AS554" s="80" t="str">
        <f>IF(COUNTIF(B$20:B554,B554)=1,1,"-")</f>
        <v>-</v>
      </c>
      <c r="AT554" s="80" t="str">
        <f>IF(COUNTIF(J$20:J554,J554)=1,1,"-")</f>
        <v>-</v>
      </c>
      <c r="AU554" s="80" t="str">
        <f>IF(COUNTIF(K$20:K554,K554)=1,1,"-")</f>
        <v>-</v>
      </c>
      <c r="AV554" s="80" t="str">
        <f>IF(COUNTIF(I$20:I554,I554)=1,1,"-")</f>
        <v>-</v>
      </c>
      <c r="AW554" s="48" t="s">
        <v>241</v>
      </c>
      <c r="AZ554"/>
      <c r="BA554"/>
      <c r="BB554"/>
      <c r="BC554"/>
      <c r="BD554"/>
    </row>
    <row r="555" spans="1:56" ht="15.75" customHeight="1" x14ac:dyDescent="0.2">
      <c r="A555" s="93" t="s">
        <v>1798</v>
      </c>
      <c r="B555" s="95" t="s">
        <v>2302</v>
      </c>
      <c r="C555" s="94" t="s">
        <v>2303</v>
      </c>
      <c r="D555" s="94" t="s">
        <v>59</v>
      </c>
      <c r="E555" s="94" t="s">
        <v>59</v>
      </c>
      <c r="F555" s="94" t="s">
        <v>389</v>
      </c>
      <c r="G555" s="96" t="s">
        <v>1565</v>
      </c>
      <c r="H555" s="96" t="s">
        <v>1566</v>
      </c>
      <c r="I555" s="96" t="s">
        <v>59</v>
      </c>
      <c r="J555" s="96" t="s">
        <v>59</v>
      </c>
      <c r="K555" s="96" t="s">
        <v>389</v>
      </c>
      <c r="L555" s="65">
        <f>HLOOKUP(L$20,$S$18:$AW555,ROW($S555)-ROW($S$18)+1,FALSE)</f>
        <v>227</v>
      </c>
      <c r="M555" s="65">
        <f>HLOOKUP(M$20,$S$18:$AW555,ROW($S555)-ROW($S$18)+1,FALSE)</f>
        <v>191</v>
      </c>
      <c r="N555" s="66">
        <f t="shared" si="13"/>
        <v>-0.15859030837004406</v>
      </c>
      <c r="O555" s="31">
        <f>IF(ISERROR(SUMIF($B$21:$B$672,$B555,$M$21:$M$672)/SUMIF($B$21:$B$672,$B555,$L$21:$L$672)-1),"-",SUMIF($B$21:$B$672,$B555,$M$21:$M$672)/SUMIF($B$21:$B$672,$B555,$L$21:$L$672)-1)</f>
        <v>-0.15859030837004406</v>
      </c>
      <c r="P555" s="31">
        <f>IF(ISERROR(SUMIF($J$21:$J$672,$J555,$M$21:$M$672)/SUMIF($J$21:$J$672,$J555,$L$21:$L$672)-1),"-",SUMIF($J$21:$J$672,$J555,$M$21:$M$672)/SUMIF($J$21:$J$672,$J555,$L$21:$L$672)-1)</f>
        <v>-7.2767857142857162E-2</v>
      </c>
      <c r="Q555" s="31">
        <f>IF(ISERROR(SUMIF($K$21:$K$672,$K555,$M$21:$M$672)/SUMIF($K$21:$K$672,$K555,$L$21:$L$672)-1),"-",SUMIF($K$21:$K$672,$K555,$M$21:$M$672)/SUMIF($K$21:$K$672,$K555,$L$21:$L$672)-1)</f>
        <v>-7.8231982896267982E-2</v>
      </c>
      <c r="R555" s="31">
        <f>IF(ISERROR(SUMIF($I$21:$I$672,$I555,$M$21:$M$672)/SUMIF($I$21:$I$672,$I555,$L$21:$L$672)-1),"-",SUMIF($I$21:$I$672,$I555,$M$21:$M$672)/SUMIF($I$21:$I$672,$I555,$L$21:$L$672)-1)</f>
        <v>-7.2767857142857162E-2</v>
      </c>
      <c r="S555" s="46">
        <v>198</v>
      </c>
      <c r="T555" s="46">
        <v>200</v>
      </c>
      <c r="U555" s="46">
        <v>223</v>
      </c>
      <c r="V555" s="46">
        <v>219</v>
      </c>
      <c r="W555" s="46">
        <v>233</v>
      </c>
      <c r="X555" s="46">
        <v>227</v>
      </c>
      <c r="Y555" s="46">
        <v>226</v>
      </c>
      <c r="Z555" s="46">
        <v>216</v>
      </c>
      <c r="AA555" s="46">
        <v>208</v>
      </c>
      <c r="AB555" s="46">
        <v>198</v>
      </c>
      <c r="AC555" s="46">
        <v>191</v>
      </c>
      <c r="AD555" s="46">
        <v>183</v>
      </c>
      <c r="AE555" s="46">
        <v>176</v>
      </c>
      <c r="AF555" s="46">
        <v>170</v>
      </c>
      <c r="AG555" s="46">
        <v>167</v>
      </c>
      <c r="AH555" s="46">
        <v>164</v>
      </c>
      <c r="AI555" s="46">
        <v>161</v>
      </c>
      <c r="AJ555" s="46">
        <v>156</v>
      </c>
      <c r="AK555" s="46">
        <v>153</v>
      </c>
      <c r="AL555" s="46">
        <v>152</v>
      </c>
      <c r="AM555" s="46">
        <v>153</v>
      </c>
      <c r="AN555" s="46">
        <v>155</v>
      </c>
      <c r="AO555" s="46">
        <v>157</v>
      </c>
      <c r="AP555" s="46">
        <v>159</v>
      </c>
      <c r="AQ555" s="46">
        <v>162</v>
      </c>
      <c r="AR555" s="47">
        <v>164</v>
      </c>
      <c r="AS555" s="80">
        <f>IF(COUNTIF(B$20:B555,B555)=1,1,"-")</f>
        <v>1</v>
      </c>
      <c r="AT555" s="80" t="str">
        <f>IF(COUNTIF(J$20:J555,J555)=1,1,"-")</f>
        <v>-</v>
      </c>
      <c r="AU555" s="80" t="str">
        <f>IF(COUNTIF(K$20:K555,K555)=1,1,"-")</f>
        <v>-</v>
      </c>
      <c r="AV555" s="80" t="str">
        <f>IF(COUNTIF(I$20:I555,I555)=1,1,"-")</f>
        <v>-</v>
      </c>
      <c r="AW555" s="48" t="s">
        <v>241</v>
      </c>
      <c r="AZ555"/>
      <c r="BA555"/>
      <c r="BB555"/>
      <c r="BC555"/>
      <c r="BD555"/>
    </row>
    <row r="556" spans="1:56" ht="15.75" customHeight="1" x14ac:dyDescent="0.2">
      <c r="A556" s="93" t="s">
        <v>1798</v>
      </c>
      <c r="B556" s="95" t="s">
        <v>2270</v>
      </c>
      <c r="C556" s="94" t="s">
        <v>2271</v>
      </c>
      <c r="D556" s="94" t="s">
        <v>284</v>
      </c>
      <c r="E556" s="94" t="s">
        <v>79</v>
      </c>
      <c r="F556" s="94" t="s">
        <v>388</v>
      </c>
      <c r="G556" s="96" t="s">
        <v>1567</v>
      </c>
      <c r="H556" s="96" t="s">
        <v>1568</v>
      </c>
      <c r="I556" s="96" t="s">
        <v>284</v>
      </c>
      <c r="J556" s="96" t="s">
        <v>79</v>
      </c>
      <c r="K556" s="96" t="s">
        <v>388</v>
      </c>
      <c r="L556" s="65">
        <f>HLOOKUP(L$20,$S$18:$AW556,ROW($S556)-ROW($S$18)+1,FALSE)</f>
        <v>244</v>
      </c>
      <c r="M556" s="65">
        <f>HLOOKUP(M$20,$S$18:$AW556,ROW($S556)-ROW($S$18)+1,FALSE)</f>
        <v>227</v>
      </c>
      <c r="N556" s="66">
        <f t="shared" si="13"/>
        <v>-6.9672131147541005E-2</v>
      </c>
      <c r="O556" s="31">
        <f>IF(ISERROR(SUMIF($B$21:$B$672,$B556,$M$21:$M$672)/SUMIF($B$21:$B$672,$B556,$L$21:$L$672)-1),"-",SUMIF($B$21:$B$672,$B556,$M$21:$M$672)/SUMIF($B$21:$B$672,$B556,$L$21:$L$672)-1)</f>
        <v>4.3405676126877513E-3</v>
      </c>
      <c r="P556" s="31">
        <f>IF(ISERROR(SUMIF($J$21:$J$672,$J556,$M$21:$M$672)/SUMIF($J$21:$J$672,$J556,$L$21:$L$672)-1),"-",SUMIF($J$21:$J$672,$J556,$M$21:$M$672)/SUMIF($J$21:$J$672,$J556,$L$21:$L$672)-1)</f>
        <v>-7.3184279961116538E-2</v>
      </c>
      <c r="Q556" s="31">
        <f>IF(ISERROR(SUMIF($K$21:$K$672,$K556,$M$21:$M$672)/SUMIF($K$21:$K$672,$K556,$L$21:$L$672)-1),"-",SUMIF($K$21:$K$672,$K556,$M$21:$M$672)/SUMIF($K$21:$K$672,$K556,$L$21:$L$672)-1)</f>
        <v>-5.3599033502643612E-2</v>
      </c>
      <c r="R556" s="31">
        <f>IF(ISERROR(SUMIF($I$21:$I$672,$I556,$M$21:$M$672)/SUMIF($I$21:$I$672,$I556,$L$21:$L$672)-1),"-",SUMIF($I$21:$I$672,$I556,$M$21:$M$672)/SUMIF($I$21:$I$672,$I556,$L$21:$L$672)-1)</f>
        <v>-7.3184279961116538E-2</v>
      </c>
      <c r="S556" s="46">
        <v>225</v>
      </c>
      <c r="T556" s="46">
        <v>228</v>
      </c>
      <c r="U556" s="46">
        <v>232</v>
      </c>
      <c r="V556" s="46">
        <v>234</v>
      </c>
      <c r="W556" s="46">
        <v>236</v>
      </c>
      <c r="X556" s="46">
        <v>244</v>
      </c>
      <c r="Y556" s="46">
        <v>254</v>
      </c>
      <c r="Z556" s="46">
        <v>256</v>
      </c>
      <c r="AA556" s="46">
        <v>252</v>
      </c>
      <c r="AB556" s="46">
        <v>242</v>
      </c>
      <c r="AC556" s="46">
        <v>227</v>
      </c>
      <c r="AD556" s="46">
        <v>214</v>
      </c>
      <c r="AE556" s="46">
        <v>205</v>
      </c>
      <c r="AF556" s="46">
        <v>199</v>
      </c>
      <c r="AG556" s="46">
        <v>193</v>
      </c>
      <c r="AH556" s="46">
        <v>187</v>
      </c>
      <c r="AI556" s="46">
        <v>185</v>
      </c>
      <c r="AJ556" s="46">
        <v>183</v>
      </c>
      <c r="AK556" s="46">
        <v>180</v>
      </c>
      <c r="AL556" s="46">
        <v>179</v>
      </c>
      <c r="AM556" s="46">
        <v>180</v>
      </c>
      <c r="AN556" s="46">
        <v>182</v>
      </c>
      <c r="AO556" s="46">
        <v>183</v>
      </c>
      <c r="AP556" s="46">
        <v>186</v>
      </c>
      <c r="AQ556" s="46">
        <v>189</v>
      </c>
      <c r="AR556" s="47">
        <v>192</v>
      </c>
      <c r="AS556" s="80" t="str">
        <f>IF(COUNTIF(B$20:B556,B556)=1,1,"-")</f>
        <v>-</v>
      </c>
      <c r="AT556" s="80" t="str">
        <f>IF(COUNTIF(J$20:J556,J556)=1,1,"-")</f>
        <v>-</v>
      </c>
      <c r="AU556" s="80" t="str">
        <f>IF(COUNTIF(K$20:K556,K556)=1,1,"-")</f>
        <v>-</v>
      </c>
      <c r="AV556" s="80" t="str">
        <f>IF(COUNTIF(I$20:I556,I556)=1,1,"-")</f>
        <v>-</v>
      </c>
      <c r="AW556" s="48" t="s">
        <v>241</v>
      </c>
      <c r="AZ556"/>
      <c r="BA556"/>
      <c r="BB556"/>
      <c r="BC556"/>
      <c r="BD556"/>
    </row>
    <row r="557" spans="1:56" ht="15.75" customHeight="1" x14ac:dyDescent="0.2">
      <c r="A557" s="93" t="s">
        <v>1798</v>
      </c>
      <c r="B557" s="95" t="s">
        <v>1956</v>
      </c>
      <c r="C557" s="94" t="s">
        <v>1957</v>
      </c>
      <c r="D557" s="94" t="s">
        <v>62</v>
      </c>
      <c r="E557" s="94" t="s">
        <v>62</v>
      </c>
      <c r="F557" s="94" t="s">
        <v>389</v>
      </c>
      <c r="G557" s="96" t="s">
        <v>1569</v>
      </c>
      <c r="H557" s="96" t="s">
        <v>1570</v>
      </c>
      <c r="I557" s="96" t="s">
        <v>310</v>
      </c>
      <c r="J557" s="96" t="s">
        <v>20</v>
      </c>
      <c r="K557" s="96" t="s">
        <v>389</v>
      </c>
      <c r="L557" s="65">
        <f>HLOOKUP(L$20,$S$18:$AW557,ROW($S557)-ROW($S$18)+1,FALSE)</f>
        <v>747</v>
      </c>
      <c r="M557" s="65">
        <f>HLOOKUP(M$20,$S$18:$AW557,ROW($S557)-ROW($S$18)+1,FALSE)</f>
        <v>954</v>
      </c>
      <c r="N557" s="66">
        <f t="shared" si="13"/>
        <v>0.27710843373493965</v>
      </c>
      <c r="O557" s="31">
        <f>IF(ISERROR(SUMIF($B$21:$B$672,$B557,$M$21:$M$672)/SUMIF($B$21:$B$672,$B557,$L$21:$L$672)-1),"-",SUMIF($B$21:$B$672,$B557,$M$21:$M$672)/SUMIF($B$21:$B$672,$B557,$L$21:$L$672)-1)</f>
        <v>-6.9290712468193405E-2</v>
      </c>
      <c r="P557" s="31">
        <f>IF(ISERROR(SUMIF($J$21:$J$672,$J557,$M$21:$M$672)/SUMIF($J$21:$J$672,$J557,$L$21:$L$672)-1),"-",SUMIF($J$21:$J$672,$J557,$M$21:$M$672)/SUMIF($J$21:$J$672,$J557,$L$21:$L$672)-1)</f>
        <v>-4.444245730126084E-2</v>
      </c>
      <c r="Q557" s="31">
        <f>IF(ISERROR(SUMIF($K$21:$K$672,$K557,$M$21:$M$672)/SUMIF($K$21:$K$672,$K557,$L$21:$L$672)-1),"-",SUMIF($K$21:$K$672,$K557,$M$21:$M$672)/SUMIF($K$21:$K$672,$K557,$L$21:$L$672)-1)</f>
        <v>-7.8231982896267982E-2</v>
      </c>
      <c r="R557" s="31">
        <f>IF(ISERROR(SUMIF($I$21:$I$672,$I557,$M$21:$M$672)/SUMIF($I$21:$I$672,$I557,$L$21:$L$672)-1),"-",SUMIF($I$21:$I$672,$I557,$M$21:$M$672)/SUMIF($I$21:$I$672,$I557,$L$21:$L$672)-1)</f>
        <v>-4.8100743187448392E-2</v>
      </c>
      <c r="S557" s="46">
        <v>447</v>
      </c>
      <c r="T557" s="46">
        <v>390</v>
      </c>
      <c r="U557" s="46">
        <v>351</v>
      </c>
      <c r="V557" s="46">
        <v>422</v>
      </c>
      <c r="W557" s="46">
        <v>450</v>
      </c>
      <c r="X557" s="46">
        <v>747</v>
      </c>
      <c r="Y557" s="46">
        <v>859</v>
      </c>
      <c r="Z557" s="46">
        <v>965</v>
      </c>
      <c r="AA557" s="46">
        <v>974</v>
      </c>
      <c r="AB557" s="46">
        <v>960</v>
      </c>
      <c r="AC557" s="46">
        <v>954</v>
      </c>
      <c r="AD557" s="46">
        <v>953</v>
      </c>
      <c r="AE557" s="46">
        <v>954</v>
      </c>
      <c r="AF557" s="46">
        <v>957</v>
      </c>
      <c r="AG557" s="46">
        <v>964</v>
      </c>
      <c r="AH557" s="46">
        <v>959</v>
      </c>
      <c r="AI557" s="46">
        <v>958</v>
      </c>
      <c r="AJ557" s="46">
        <v>951</v>
      </c>
      <c r="AK557" s="46">
        <v>947</v>
      </c>
      <c r="AL557" s="46">
        <v>945</v>
      </c>
      <c r="AM557" s="46">
        <v>954</v>
      </c>
      <c r="AN557" s="46">
        <v>973</v>
      </c>
      <c r="AO557" s="46">
        <v>1000</v>
      </c>
      <c r="AP557" s="46">
        <v>1024</v>
      </c>
      <c r="AQ557" s="46">
        <v>1049</v>
      </c>
      <c r="AR557" s="47">
        <v>1072</v>
      </c>
      <c r="AS557" s="80" t="str">
        <f>IF(COUNTIF(B$20:B557,B557)=1,1,"-")</f>
        <v>-</v>
      </c>
      <c r="AT557" s="80" t="str">
        <f>IF(COUNTIF(J$20:J557,J557)=1,1,"-")</f>
        <v>-</v>
      </c>
      <c r="AU557" s="80" t="str">
        <f>IF(COUNTIF(K$20:K557,K557)=1,1,"-")</f>
        <v>-</v>
      </c>
      <c r="AV557" s="80" t="str">
        <f>IF(COUNTIF(I$20:I557,I557)=1,1,"-")</f>
        <v>-</v>
      </c>
      <c r="AW557" s="48" t="s">
        <v>241</v>
      </c>
      <c r="AZ557"/>
      <c r="BA557"/>
      <c r="BB557"/>
      <c r="BC557"/>
      <c r="BD557"/>
    </row>
    <row r="558" spans="1:56" ht="15.75" customHeight="1" x14ac:dyDescent="0.2">
      <c r="A558" s="93" t="s">
        <v>1798</v>
      </c>
      <c r="B558" s="95" t="s">
        <v>456</v>
      </c>
      <c r="C558" s="94" t="s">
        <v>272</v>
      </c>
      <c r="D558" s="94" t="s">
        <v>23</v>
      </c>
      <c r="E558" s="94" t="s">
        <v>23</v>
      </c>
      <c r="F558" s="94" t="s">
        <v>391</v>
      </c>
      <c r="G558" s="96" t="s">
        <v>1571</v>
      </c>
      <c r="H558" s="96" t="s">
        <v>1572</v>
      </c>
      <c r="I558" s="96" t="s">
        <v>23</v>
      </c>
      <c r="J558" s="96" t="s">
        <v>23</v>
      </c>
      <c r="K558" s="96" t="s">
        <v>391</v>
      </c>
      <c r="L558" s="65">
        <f>HLOOKUP(L$20,$S$18:$AW558,ROW($S558)-ROW($S$18)+1,FALSE)</f>
        <v>36</v>
      </c>
      <c r="M558" s="65">
        <f>HLOOKUP(M$20,$S$18:$AW558,ROW($S558)-ROW($S$18)+1,FALSE)</f>
        <v>43</v>
      </c>
      <c r="N558" s="66">
        <f t="shared" si="13"/>
        <v>0.19444444444444442</v>
      </c>
      <c r="O558" s="31">
        <f>IF(ISERROR(SUMIF($B$21:$B$672,$B558,$M$21:$M$672)/SUMIF($B$21:$B$672,$B558,$L$21:$L$672)-1),"-",SUMIF($B$21:$B$672,$B558,$M$21:$M$672)/SUMIF($B$21:$B$672,$B558,$L$21:$L$672)-1)</f>
        <v>0.19444444444444442</v>
      </c>
      <c r="P558" s="31">
        <f>IF(ISERROR(SUMIF($J$21:$J$672,$J558,$M$21:$M$672)/SUMIF($J$21:$J$672,$J558,$L$21:$L$672)-1),"-",SUMIF($J$21:$J$672,$J558,$M$21:$M$672)/SUMIF($J$21:$J$672,$J558,$L$21:$L$672)-1)</f>
        <v>1.7005501076297502E-2</v>
      </c>
      <c r="Q558" s="31">
        <f>IF(ISERROR(SUMIF($K$21:$K$672,$K558,$M$21:$M$672)/SUMIF($K$21:$K$672,$K558,$L$21:$L$672)-1),"-",SUMIF($K$21:$K$672,$K558,$M$21:$M$672)/SUMIF($K$21:$K$672,$K558,$L$21:$L$672)-1)</f>
        <v>-3.0916047319583084E-2</v>
      </c>
      <c r="R558" s="31">
        <f>IF(ISERROR(SUMIF($I$21:$I$672,$I558,$M$21:$M$672)/SUMIF($I$21:$I$672,$I558,$L$21:$L$672)-1),"-",SUMIF($I$21:$I$672,$I558,$M$21:$M$672)/SUMIF($I$21:$I$672,$I558,$L$21:$L$672)-1)</f>
        <v>1.7005501076297502E-2</v>
      </c>
      <c r="S558" s="46">
        <v>38</v>
      </c>
      <c r="T558" s="46">
        <v>48</v>
      </c>
      <c r="U558" s="46">
        <v>40</v>
      </c>
      <c r="V558" s="46">
        <v>45</v>
      </c>
      <c r="W558" s="46">
        <v>37</v>
      </c>
      <c r="X558" s="46">
        <v>36</v>
      </c>
      <c r="Y558" s="46">
        <v>34</v>
      </c>
      <c r="Z558" s="46">
        <v>34</v>
      </c>
      <c r="AA558" s="46">
        <v>37</v>
      </c>
      <c r="AB558" s="46">
        <v>41</v>
      </c>
      <c r="AC558" s="46">
        <v>43</v>
      </c>
      <c r="AD558" s="46">
        <v>47</v>
      </c>
      <c r="AE558" s="46">
        <v>49</v>
      </c>
      <c r="AF558" s="46">
        <v>51</v>
      </c>
      <c r="AG558" s="46">
        <v>53</v>
      </c>
      <c r="AH558" s="46">
        <v>55</v>
      </c>
      <c r="AI558" s="46">
        <v>57</v>
      </c>
      <c r="AJ558" s="46">
        <v>60</v>
      </c>
      <c r="AK558" s="46">
        <v>62</v>
      </c>
      <c r="AL558" s="46">
        <v>64</v>
      </c>
      <c r="AM558" s="46">
        <v>65</v>
      </c>
      <c r="AN558" s="46">
        <v>65</v>
      </c>
      <c r="AO558" s="46">
        <v>68</v>
      </c>
      <c r="AP558" s="46">
        <v>69</v>
      </c>
      <c r="AQ558" s="46">
        <v>70</v>
      </c>
      <c r="AR558" s="47">
        <v>71</v>
      </c>
      <c r="AS558" s="80">
        <f>IF(COUNTIF(B$20:B558,B558)=1,1,"-")</f>
        <v>1</v>
      </c>
      <c r="AT558" s="80" t="str">
        <f>IF(COUNTIF(J$20:J558,J558)=1,1,"-")</f>
        <v>-</v>
      </c>
      <c r="AU558" s="80" t="str">
        <f>IF(COUNTIF(K$20:K558,K558)=1,1,"-")</f>
        <v>-</v>
      </c>
      <c r="AV558" s="80" t="str">
        <f>IF(COUNTIF(I$20:I558,I558)=1,1,"-")</f>
        <v>-</v>
      </c>
      <c r="AW558" s="48" t="s">
        <v>241</v>
      </c>
      <c r="AZ558"/>
      <c r="BA558"/>
      <c r="BB558"/>
      <c r="BC558"/>
      <c r="BD558"/>
    </row>
    <row r="559" spans="1:56" ht="15.75" customHeight="1" x14ac:dyDescent="0.2">
      <c r="A559" s="93" t="s">
        <v>1798</v>
      </c>
      <c r="B559" s="95" t="s">
        <v>2304</v>
      </c>
      <c r="C559" s="94" t="s">
        <v>2305</v>
      </c>
      <c r="D559" s="94" t="s">
        <v>138</v>
      </c>
      <c r="E559" s="94" t="s">
        <v>138</v>
      </c>
      <c r="F559" s="94" t="s">
        <v>386</v>
      </c>
      <c r="G559" s="96" t="s">
        <v>1573</v>
      </c>
      <c r="H559" s="96" t="s">
        <v>1574</v>
      </c>
      <c r="I559" s="96" t="s">
        <v>138</v>
      </c>
      <c r="J559" s="96" t="s">
        <v>138</v>
      </c>
      <c r="K559" s="96" t="s">
        <v>386</v>
      </c>
      <c r="L559" s="65">
        <f>HLOOKUP(L$20,$S$18:$AW559,ROW($S559)-ROW($S$18)+1,FALSE)</f>
        <v>3157</v>
      </c>
      <c r="M559" s="65">
        <f>HLOOKUP(M$20,$S$18:$AW559,ROW($S559)-ROW($S$18)+1,FALSE)</f>
        <v>2842</v>
      </c>
      <c r="N559" s="66">
        <f t="shared" si="13"/>
        <v>-9.9778270509977784E-2</v>
      </c>
      <c r="O559" s="31">
        <f>IF(ISERROR(SUMIF($B$21:$B$672,$B559,$M$21:$M$672)/SUMIF($B$21:$B$672,$B559,$L$21:$L$672)-1),"-",SUMIF($B$21:$B$672,$B559,$M$21:$M$672)/SUMIF($B$21:$B$672,$B559,$L$21:$L$672)-1)</f>
        <v>-9.9778270509977784E-2</v>
      </c>
      <c r="P559" s="31">
        <f>IF(ISERROR(SUMIF($J$21:$J$672,$J559,$M$21:$M$672)/SUMIF($J$21:$J$672,$J559,$L$21:$L$672)-1),"-",SUMIF($J$21:$J$672,$J559,$M$21:$M$672)/SUMIF($J$21:$J$672,$J559,$L$21:$L$672)-1)</f>
        <v>-9.9778270509977784E-2</v>
      </c>
      <c r="Q559" s="31">
        <f>IF(ISERROR(SUMIF($K$21:$K$672,$K559,$M$21:$M$672)/SUMIF($K$21:$K$672,$K559,$L$21:$L$672)-1),"-",SUMIF($K$21:$K$672,$K559,$M$21:$M$672)/SUMIF($K$21:$K$672,$K559,$L$21:$L$672)-1)</f>
        <v>-6.9526650567419579E-2</v>
      </c>
      <c r="R559" s="31">
        <f>IF(ISERROR(SUMIF($I$21:$I$672,$I559,$M$21:$M$672)/SUMIF($I$21:$I$672,$I559,$L$21:$L$672)-1),"-",SUMIF($I$21:$I$672,$I559,$M$21:$M$672)/SUMIF($I$21:$I$672,$I559,$L$21:$L$672)-1)</f>
        <v>-9.9778270509977784E-2</v>
      </c>
      <c r="S559" s="46">
        <v>2706</v>
      </c>
      <c r="T559" s="46">
        <v>2731</v>
      </c>
      <c r="U559" s="46">
        <v>2796</v>
      </c>
      <c r="V559" s="46">
        <v>2919</v>
      </c>
      <c r="W559" s="46">
        <v>3007</v>
      </c>
      <c r="X559" s="46">
        <v>3157</v>
      </c>
      <c r="Y559" s="46">
        <v>3145</v>
      </c>
      <c r="Z559" s="46">
        <v>3088</v>
      </c>
      <c r="AA559" s="46">
        <v>3027</v>
      </c>
      <c r="AB559" s="46">
        <v>2932</v>
      </c>
      <c r="AC559" s="46">
        <v>2842</v>
      </c>
      <c r="AD559" s="46">
        <v>2788</v>
      </c>
      <c r="AE559" s="46">
        <v>2771</v>
      </c>
      <c r="AF559" s="46">
        <v>2761</v>
      </c>
      <c r="AG559" s="46">
        <v>2739</v>
      </c>
      <c r="AH559" s="46">
        <v>2722</v>
      </c>
      <c r="AI559" s="46">
        <v>2716</v>
      </c>
      <c r="AJ559" s="46">
        <v>2659</v>
      </c>
      <c r="AK559" s="46">
        <v>2600</v>
      </c>
      <c r="AL559" s="46">
        <v>2558</v>
      </c>
      <c r="AM559" s="46">
        <v>2532</v>
      </c>
      <c r="AN559" s="46">
        <v>2525</v>
      </c>
      <c r="AO559" s="46">
        <v>2513</v>
      </c>
      <c r="AP559" s="46">
        <v>2513</v>
      </c>
      <c r="AQ559" s="46">
        <v>2527</v>
      </c>
      <c r="AR559" s="47">
        <v>2526</v>
      </c>
      <c r="AS559" s="80">
        <f>IF(COUNTIF(B$20:B559,B559)=1,1,"-")</f>
        <v>1</v>
      </c>
      <c r="AT559" s="80">
        <f>IF(COUNTIF(J$20:J559,J559)=1,1,"-")</f>
        <v>1</v>
      </c>
      <c r="AU559" s="80" t="str">
        <f>IF(COUNTIF(K$20:K559,K559)=1,1,"-")</f>
        <v>-</v>
      </c>
      <c r="AV559" s="80">
        <f>IF(COUNTIF(I$20:I559,I559)=1,1,"-")</f>
        <v>1</v>
      </c>
      <c r="AW559" s="48" t="s">
        <v>241</v>
      </c>
      <c r="AZ559"/>
      <c r="BA559"/>
      <c r="BB559"/>
      <c r="BC559"/>
      <c r="BD559"/>
    </row>
    <row r="560" spans="1:56" ht="15.75" customHeight="1" x14ac:dyDescent="0.2">
      <c r="A560" s="93" t="s">
        <v>1798</v>
      </c>
      <c r="B560" s="95" t="s">
        <v>2306</v>
      </c>
      <c r="C560" s="94" t="s">
        <v>2307</v>
      </c>
      <c r="D560" s="94" t="s">
        <v>113</v>
      </c>
      <c r="E560" s="94" t="s">
        <v>113</v>
      </c>
      <c r="F560" s="94" t="s">
        <v>385</v>
      </c>
      <c r="G560" s="96" t="s">
        <v>1575</v>
      </c>
      <c r="H560" s="96" t="s">
        <v>1576</v>
      </c>
      <c r="I560" s="96" t="s">
        <v>113</v>
      </c>
      <c r="J560" s="96" t="s">
        <v>113</v>
      </c>
      <c r="K560" s="96" t="s">
        <v>385</v>
      </c>
      <c r="L560" s="65">
        <f>HLOOKUP(L$20,$S$18:$AW560,ROW($S560)-ROW($S$18)+1,FALSE)</f>
        <v>171</v>
      </c>
      <c r="M560" s="65">
        <f>HLOOKUP(M$20,$S$18:$AW560,ROW($S560)-ROW($S$18)+1,FALSE)</f>
        <v>147</v>
      </c>
      <c r="N560" s="66">
        <f t="shared" si="13"/>
        <v>-0.14035087719298245</v>
      </c>
      <c r="O560" s="31">
        <f>IF(ISERROR(SUMIF($B$21:$B$672,$B560,$M$21:$M$672)/SUMIF($B$21:$B$672,$B560,$L$21:$L$672)-1),"-",SUMIF($B$21:$B$672,$B560,$M$21:$M$672)/SUMIF($B$21:$B$672,$B560,$L$21:$L$672)-1)</f>
        <v>-0.14035087719298245</v>
      </c>
      <c r="P560" s="31">
        <f>IF(ISERROR(SUMIF($J$21:$J$672,$J560,$M$21:$M$672)/SUMIF($J$21:$J$672,$J560,$L$21:$L$672)-1),"-",SUMIF($J$21:$J$672,$J560,$M$21:$M$672)/SUMIF($J$21:$J$672,$J560,$L$21:$L$672)-1)</f>
        <v>-3.7682029725266464E-2</v>
      </c>
      <c r="Q560" s="31">
        <f>IF(ISERROR(SUMIF($K$21:$K$672,$K560,$M$21:$M$672)/SUMIF($K$21:$K$672,$K560,$L$21:$L$672)-1),"-",SUMIF($K$21:$K$672,$K560,$M$21:$M$672)/SUMIF($K$21:$K$672,$K560,$L$21:$L$672)-1)</f>
        <v>-0.10412074832930718</v>
      </c>
      <c r="R560" s="31">
        <f>IF(ISERROR(SUMIF($I$21:$I$672,$I560,$M$21:$M$672)/SUMIF($I$21:$I$672,$I560,$L$21:$L$672)-1),"-",SUMIF($I$21:$I$672,$I560,$M$21:$M$672)/SUMIF($I$21:$I$672,$I560,$L$21:$L$672)-1)</f>
        <v>1.6292018972984046E-2</v>
      </c>
      <c r="S560" s="46">
        <v>162</v>
      </c>
      <c r="T560" s="46">
        <v>150</v>
      </c>
      <c r="U560" s="46">
        <v>155</v>
      </c>
      <c r="V560" s="46">
        <v>152</v>
      </c>
      <c r="W560" s="46">
        <v>169</v>
      </c>
      <c r="X560" s="46">
        <v>171</v>
      </c>
      <c r="Y560" s="46">
        <v>180</v>
      </c>
      <c r="Z560" s="46">
        <v>179</v>
      </c>
      <c r="AA560" s="46">
        <v>171</v>
      </c>
      <c r="AB560" s="46">
        <v>161</v>
      </c>
      <c r="AC560" s="46">
        <v>147</v>
      </c>
      <c r="AD560" s="46">
        <v>139</v>
      </c>
      <c r="AE560" s="46">
        <v>134</v>
      </c>
      <c r="AF560" s="46">
        <v>132</v>
      </c>
      <c r="AG560" s="46">
        <v>131</v>
      </c>
      <c r="AH560" s="46">
        <v>129</v>
      </c>
      <c r="AI560" s="46">
        <v>127</v>
      </c>
      <c r="AJ560" s="46">
        <v>124</v>
      </c>
      <c r="AK560" s="46">
        <v>121</v>
      </c>
      <c r="AL560" s="46">
        <v>120</v>
      </c>
      <c r="AM560" s="46">
        <v>119</v>
      </c>
      <c r="AN560" s="46">
        <v>119</v>
      </c>
      <c r="AO560" s="46">
        <v>121</v>
      </c>
      <c r="AP560" s="46">
        <v>122</v>
      </c>
      <c r="AQ560" s="46">
        <v>124</v>
      </c>
      <c r="AR560" s="47">
        <v>124</v>
      </c>
      <c r="AS560" s="80">
        <f>IF(COUNTIF(B$20:B560,B560)=1,1,"-")</f>
        <v>1</v>
      </c>
      <c r="AT560" s="80" t="str">
        <f>IF(COUNTIF(J$20:J560,J560)=1,1,"-")</f>
        <v>-</v>
      </c>
      <c r="AU560" s="80" t="str">
        <f>IF(COUNTIF(K$20:K560,K560)=1,1,"-")</f>
        <v>-</v>
      </c>
      <c r="AV560" s="80" t="str">
        <f>IF(COUNTIF(I$20:I560,I560)=1,1,"-")</f>
        <v>-</v>
      </c>
      <c r="AW560" s="48" t="s">
        <v>241</v>
      </c>
      <c r="AZ560"/>
      <c r="BA560"/>
      <c r="BB560"/>
      <c r="BC560"/>
      <c r="BD560"/>
    </row>
    <row r="561" spans="1:56" ht="15.75" customHeight="1" x14ac:dyDescent="0.2">
      <c r="A561" s="93" t="s">
        <v>1798</v>
      </c>
      <c r="B561" s="95" t="s">
        <v>2308</v>
      </c>
      <c r="C561" s="94" t="s">
        <v>2309</v>
      </c>
      <c r="D561" s="94" t="s">
        <v>39</v>
      </c>
      <c r="E561" s="94" t="s">
        <v>39</v>
      </c>
      <c r="F561" s="94" t="s">
        <v>384</v>
      </c>
      <c r="G561" s="96" t="s">
        <v>1577</v>
      </c>
      <c r="H561" s="96" t="s">
        <v>1578</v>
      </c>
      <c r="I561" s="96" t="s">
        <v>39</v>
      </c>
      <c r="J561" s="96" t="s">
        <v>39</v>
      </c>
      <c r="K561" s="96" t="s">
        <v>384</v>
      </c>
      <c r="L561" s="65">
        <f>HLOOKUP(L$20,$S$18:$AW561,ROW($S561)-ROW($S$18)+1,FALSE)</f>
        <v>503</v>
      </c>
      <c r="M561" s="65">
        <f>HLOOKUP(M$20,$S$18:$AW561,ROW($S561)-ROW($S$18)+1,FALSE)</f>
        <v>510</v>
      </c>
      <c r="N561" s="66">
        <f t="shared" si="13"/>
        <v>1.3916500994035852E-2</v>
      </c>
      <c r="O561" s="31">
        <f>IF(ISERROR(SUMIF($B$21:$B$672,$B561,$M$21:$M$672)/SUMIF($B$21:$B$672,$B561,$L$21:$L$672)-1),"-",SUMIF($B$21:$B$672,$B561,$M$21:$M$672)/SUMIF($B$21:$B$672,$B561,$L$21:$L$672)-1)</f>
        <v>1.3916500994035852E-2</v>
      </c>
      <c r="P561" s="31">
        <f>IF(ISERROR(SUMIF($J$21:$J$672,$J561,$M$21:$M$672)/SUMIF($J$21:$J$672,$J561,$L$21:$L$672)-1),"-",SUMIF($J$21:$J$672,$J561,$M$21:$M$672)/SUMIF($J$21:$J$672,$J561,$L$21:$L$672)-1)</f>
        <v>1.3258691809074907E-3</v>
      </c>
      <c r="Q561" s="31">
        <f>IF(ISERROR(SUMIF($K$21:$K$672,$K561,$M$21:$M$672)/SUMIF($K$21:$K$672,$K561,$L$21:$L$672)-1),"-",SUMIF($K$21:$K$672,$K561,$M$21:$M$672)/SUMIF($K$21:$K$672,$K561,$L$21:$L$672)-1)</f>
        <v>-2.2365450582957913E-2</v>
      </c>
      <c r="R561" s="31">
        <f>IF(ISERROR(SUMIF($I$21:$I$672,$I561,$M$21:$M$672)/SUMIF($I$21:$I$672,$I561,$L$21:$L$672)-1),"-",SUMIF($I$21:$I$672,$I561,$M$21:$M$672)/SUMIF($I$21:$I$672,$I561,$L$21:$L$672)-1)</f>
        <v>9.9792929670883268E-5</v>
      </c>
      <c r="S561" s="46">
        <v>502</v>
      </c>
      <c r="T561" s="46">
        <v>488</v>
      </c>
      <c r="U561" s="46">
        <v>502</v>
      </c>
      <c r="V561" s="46">
        <v>513</v>
      </c>
      <c r="W561" s="46">
        <v>517</v>
      </c>
      <c r="X561" s="46">
        <v>503</v>
      </c>
      <c r="Y561" s="46">
        <v>502</v>
      </c>
      <c r="Z561" s="46">
        <v>507</v>
      </c>
      <c r="AA561" s="46">
        <v>509</v>
      </c>
      <c r="AB561" s="46">
        <v>508</v>
      </c>
      <c r="AC561" s="46">
        <v>510</v>
      </c>
      <c r="AD561" s="46">
        <v>516</v>
      </c>
      <c r="AE561" s="46">
        <v>525</v>
      </c>
      <c r="AF561" s="46">
        <v>534</v>
      </c>
      <c r="AG561" s="46">
        <v>538</v>
      </c>
      <c r="AH561" s="46">
        <v>538</v>
      </c>
      <c r="AI561" s="46">
        <v>536</v>
      </c>
      <c r="AJ561" s="46">
        <v>534</v>
      </c>
      <c r="AK561" s="46">
        <v>532</v>
      </c>
      <c r="AL561" s="46">
        <v>535</v>
      </c>
      <c r="AM561" s="46">
        <v>538</v>
      </c>
      <c r="AN561" s="46">
        <v>543</v>
      </c>
      <c r="AO561" s="46">
        <v>551</v>
      </c>
      <c r="AP561" s="46">
        <v>558</v>
      </c>
      <c r="AQ561" s="46">
        <v>564</v>
      </c>
      <c r="AR561" s="47">
        <v>569</v>
      </c>
      <c r="AS561" s="80">
        <f>IF(COUNTIF(B$20:B561,B561)=1,1,"-")</f>
        <v>1</v>
      </c>
      <c r="AT561" s="80" t="str">
        <f>IF(COUNTIF(J$20:J561,J561)=1,1,"-")</f>
        <v>-</v>
      </c>
      <c r="AU561" s="80" t="str">
        <f>IF(COUNTIF(K$20:K561,K561)=1,1,"-")</f>
        <v>-</v>
      </c>
      <c r="AV561" s="80" t="str">
        <f>IF(COUNTIF(I$20:I561,I561)=1,1,"-")</f>
        <v>-</v>
      </c>
      <c r="AW561" s="48" t="s">
        <v>241</v>
      </c>
      <c r="AZ561"/>
      <c r="BA561"/>
      <c r="BB561"/>
      <c r="BC561"/>
      <c r="BD561"/>
    </row>
    <row r="562" spans="1:56" ht="15.75" customHeight="1" x14ac:dyDescent="0.2">
      <c r="A562" s="93" t="s">
        <v>1798</v>
      </c>
      <c r="B562" s="95" t="s">
        <v>2310</v>
      </c>
      <c r="C562" s="94" t="s">
        <v>2311</v>
      </c>
      <c r="D562" s="94" t="s">
        <v>324</v>
      </c>
      <c r="E562" s="94" t="s">
        <v>169</v>
      </c>
      <c r="F562" s="94" t="s">
        <v>384</v>
      </c>
      <c r="G562" s="96" t="s">
        <v>1579</v>
      </c>
      <c r="H562" s="96" t="s">
        <v>1580</v>
      </c>
      <c r="I562" s="96" t="s">
        <v>324</v>
      </c>
      <c r="J562" s="96" t="s">
        <v>169</v>
      </c>
      <c r="K562" s="96" t="s">
        <v>384</v>
      </c>
      <c r="L562" s="65">
        <f>HLOOKUP(L$20,$S$18:$AW562,ROW($S562)-ROW($S$18)+1,FALSE)</f>
        <v>835</v>
      </c>
      <c r="M562" s="65">
        <f>HLOOKUP(M$20,$S$18:$AW562,ROW($S562)-ROW($S$18)+1,FALSE)</f>
        <v>696</v>
      </c>
      <c r="N562" s="66">
        <f t="shared" si="13"/>
        <v>-0.16646706586826343</v>
      </c>
      <c r="O562" s="31">
        <f>IF(ISERROR(SUMIF($B$21:$B$672,$B562,$M$21:$M$672)/SUMIF($B$21:$B$672,$B562,$L$21:$L$672)-1),"-",SUMIF($B$21:$B$672,$B562,$M$21:$M$672)/SUMIF($B$21:$B$672,$B562,$L$21:$L$672)-1)</f>
        <v>-0.16646706586826343</v>
      </c>
      <c r="P562" s="31">
        <f>IF(ISERROR(SUMIF($J$21:$J$672,$J562,$M$21:$M$672)/SUMIF($J$21:$J$672,$J562,$L$21:$L$672)-1),"-",SUMIF($J$21:$J$672,$J562,$M$21:$M$672)/SUMIF($J$21:$J$672,$J562,$L$21:$L$672)-1)</f>
        <v>-0.16646706586826343</v>
      </c>
      <c r="Q562" s="31">
        <f>IF(ISERROR(SUMIF($K$21:$K$672,$K562,$M$21:$M$672)/SUMIF($K$21:$K$672,$K562,$L$21:$L$672)-1),"-",SUMIF($K$21:$K$672,$K562,$M$21:$M$672)/SUMIF($K$21:$K$672,$K562,$L$21:$L$672)-1)</f>
        <v>-2.2365450582957913E-2</v>
      </c>
      <c r="R562" s="31">
        <f>IF(ISERROR(SUMIF($I$21:$I$672,$I562,$M$21:$M$672)/SUMIF($I$21:$I$672,$I562,$L$21:$L$672)-1),"-",SUMIF($I$21:$I$672,$I562,$M$21:$M$672)/SUMIF($I$21:$I$672,$I562,$L$21:$L$672)-1)</f>
        <v>-0.16646706586826343</v>
      </c>
      <c r="S562" s="46">
        <v>1060</v>
      </c>
      <c r="T562" s="46">
        <v>1154</v>
      </c>
      <c r="U562" s="46">
        <v>1083</v>
      </c>
      <c r="V562" s="46">
        <v>1017</v>
      </c>
      <c r="W562" s="46">
        <v>904</v>
      </c>
      <c r="X562" s="46">
        <v>835</v>
      </c>
      <c r="Y562" s="46">
        <v>761</v>
      </c>
      <c r="Z562" s="46">
        <v>687</v>
      </c>
      <c r="AA562" s="46">
        <v>672</v>
      </c>
      <c r="AB562" s="46">
        <v>674</v>
      </c>
      <c r="AC562" s="46">
        <v>696</v>
      </c>
      <c r="AD562" s="46">
        <v>706</v>
      </c>
      <c r="AE562" s="46">
        <v>707</v>
      </c>
      <c r="AF562" s="46">
        <v>718</v>
      </c>
      <c r="AG562" s="46">
        <v>718</v>
      </c>
      <c r="AH562" s="46">
        <v>705</v>
      </c>
      <c r="AI562" s="46">
        <v>711</v>
      </c>
      <c r="AJ562" s="46">
        <v>701</v>
      </c>
      <c r="AK562" s="46">
        <v>692</v>
      </c>
      <c r="AL562" s="46">
        <v>690</v>
      </c>
      <c r="AM562" s="46">
        <v>693</v>
      </c>
      <c r="AN562" s="46">
        <v>701</v>
      </c>
      <c r="AO562" s="46">
        <v>709</v>
      </c>
      <c r="AP562" s="46">
        <v>722</v>
      </c>
      <c r="AQ562" s="46">
        <v>735</v>
      </c>
      <c r="AR562" s="47">
        <v>741</v>
      </c>
      <c r="AS562" s="80">
        <f>IF(COUNTIF(B$20:B562,B562)=1,1,"-")</f>
        <v>1</v>
      </c>
      <c r="AT562" s="80">
        <f>IF(COUNTIF(J$20:J562,J562)=1,1,"-")</f>
        <v>1</v>
      </c>
      <c r="AU562" s="80" t="str">
        <f>IF(COUNTIF(K$20:K562,K562)=1,1,"-")</f>
        <v>-</v>
      </c>
      <c r="AV562" s="80">
        <f>IF(COUNTIF(I$20:I562,I562)=1,1,"-")</f>
        <v>1</v>
      </c>
      <c r="AW562" s="48" t="s">
        <v>241</v>
      </c>
      <c r="AZ562"/>
      <c r="BA562"/>
      <c r="BB562"/>
      <c r="BC562"/>
      <c r="BD562"/>
    </row>
    <row r="563" spans="1:56" ht="15.75" customHeight="1" x14ac:dyDescent="0.2">
      <c r="A563" s="93" t="s">
        <v>1798</v>
      </c>
      <c r="B563" s="95" t="s">
        <v>1843</v>
      </c>
      <c r="C563" s="94" t="s">
        <v>1844</v>
      </c>
      <c r="D563" s="94" t="s">
        <v>86</v>
      </c>
      <c r="E563" s="94" t="s">
        <v>86</v>
      </c>
      <c r="F563" s="94" t="s">
        <v>395</v>
      </c>
      <c r="G563" s="96" t="s">
        <v>1581</v>
      </c>
      <c r="H563" s="96" t="s">
        <v>1582</v>
      </c>
      <c r="I563" s="96" t="s">
        <v>304</v>
      </c>
      <c r="J563" s="96" t="s">
        <v>87</v>
      </c>
      <c r="K563" s="96" t="s">
        <v>395</v>
      </c>
      <c r="L563" s="65">
        <f>HLOOKUP(L$20,$S$18:$AW563,ROW($S563)-ROW($S$18)+1,FALSE)</f>
        <v>646</v>
      </c>
      <c r="M563" s="65">
        <f>HLOOKUP(M$20,$S$18:$AW563,ROW($S563)-ROW($S$18)+1,FALSE)</f>
        <v>622</v>
      </c>
      <c r="N563" s="66">
        <f t="shared" si="13"/>
        <v>-3.7151702786377694E-2</v>
      </c>
      <c r="O563" s="31">
        <f>IF(ISERROR(SUMIF($B$21:$B$672,$B563,$M$21:$M$672)/SUMIF($B$21:$B$672,$B563,$L$21:$L$672)-1),"-",SUMIF($B$21:$B$672,$B563,$M$21:$M$672)/SUMIF($B$21:$B$672,$B563,$L$21:$L$672)-1)</f>
        <v>4.2777117637073481E-2</v>
      </c>
      <c r="P563" s="31">
        <f>IF(ISERROR(SUMIF($J$21:$J$672,$J563,$M$21:$M$672)/SUMIF($J$21:$J$672,$J563,$L$21:$L$672)-1),"-",SUMIF($J$21:$J$672,$J563,$M$21:$M$672)/SUMIF($J$21:$J$672,$J563,$L$21:$L$672)-1)</f>
        <v>1.4719848053181384E-2</v>
      </c>
      <c r="Q563" s="31">
        <f>IF(ISERROR(SUMIF($K$21:$K$672,$K563,$M$21:$M$672)/SUMIF($K$21:$K$672,$K563,$L$21:$L$672)-1),"-",SUMIF($K$21:$K$672,$K563,$M$21:$M$672)/SUMIF($K$21:$K$672,$K563,$L$21:$L$672)-1)</f>
        <v>-1.9312825455785054E-2</v>
      </c>
      <c r="R563" s="31">
        <f>IF(ISERROR(SUMIF($I$21:$I$672,$I563,$M$21:$M$672)/SUMIF($I$21:$I$672,$I563,$L$21:$L$672)-1),"-",SUMIF($I$21:$I$672,$I563,$M$21:$M$672)/SUMIF($I$21:$I$672,$I563,$L$21:$L$672)-1)</f>
        <v>-6.1522945032778664E-2</v>
      </c>
      <c r="S563" s="46">
        <v>671</v>
      </c>
      <c r="T563" s="46">
        <v>679</v>
      </c>
      <c r="U563" s="46">
        <v>656</v>
      </c>
      <c r="V563" s="46">
        <v>640</v>
      </c>
      <c r="W563" s="46">
        <v>658</v>
      </c>
      <c r="X563" s="46">
        <v>646</v>
      </c>
      <c r="Y563" s="46">
        <v>618</v>
      </c>
      <c r="Z563" s="46">
        <v>615</v>
      </c>
      <c r="AA563" s="46">
        <v>601</v>
      </c>
      <c r="AB563" s="46">
        <v>607</v>
      </c>
      <c r="AC563" s="46">
        <v>622</v>
      </c>
      <c r="AD563" s="46">
        <v>637</v>
      </c>
      <c r="AE563" s="46">
        <v>651</v>
      </c>
      <c r="AF563" s="46">
        <v>652</v>
      </c>
      <c r="AG563" s="46">
        <v>645</v>
      </c>
      <c r="AH563" s="46">
        <v>639</v>
      </c>
      <c r="AI563" s="46">
        <v>631</v>
      </c>
      <c r="AJ563" s="46">
        <v>620</v>
      </c>
      <c r="AK563" s="46">
        <v>610</v>
      </c>
      <c r="AL563" s="46">
        <v>605</v>
      </c>
      <c r="AM563" s="46">
        <v>610</v>
      </c>
      <c r="AN563" s="46">
        <v>613</v>
      </c>
      <c r="AO563" s="46">
        <v>619</v>
      </c>
      <c r="AP563" s="46">
        <v>623</v>
      </c>
      <c r="AQ563" s="46">
        <v>628</v>
      </c>
      <c r="AR563" s="47">
        <v>635</v>
      </c>
      <c r="AS563" s="80" t="str">
        <f>IF(COUNTIF(B$20:B563,B563)=1,1,"-")</f>
        <v>-</v>
      </c>
      <c r="AT563" s="80" t="str">
        <f>IF(COUNTIF(J$20:J563,J563)=1,1,"-")</f>
        <v>-</v>
      </c>
      <c r="AU563" s="80" t="str">
        <f>IF(COUNTIF(K$20:K563,K563)=1,1,"-")</f>
        <v>-</v>
      </c>
      <c r="AV563" s="80" t="str">
        <f>IF(COUNTIF(I$20:I563,I563)=1,1,"-")</f>
        <v>-</v>
      </c>
      <c r="AW563" s="48" t="s">
        <v>241</v>
      </c>
      <c r="AZ563"/>
      <c r="BA563"/>
      <c r="BB563"/>
      <c r="BC563"/>
      <c r="BD563"/>
    </row>
    <row r="564" spans="1:56" ht="15.75" customHeight="1" x14ac:dyDescent="0.2">
      <c r="A564" s="93" t="s">
        <v>1798</v>
      </c>
      <c r="B564" s="95" t="s">
        <v>2312</v>
      </c>
      <c r="C564" s="94" t="s">
        <v>2313</v>
      </c>
      <c r="D564" s="94" t="s">
        <v>9</v>
      </c>
      <c r="E564" s="94" t="s">
        <v>9</v>
      </c>
      <c r="F564" s="94" t="s">
        <v>388</v>
      </c>
      <c r="G564" s="96" t="s">
        <v>1583</v>
      </c>
      <c r="H564" s="96" t="s">
        <v>1584</v>
      </c>
      <c r="I564" s="96" t="s">
        <v>9</v>
      </c>
      <c r="J564" s="96" t="s">
        <v>9</v>
      </c>
      <c r="K564" s="96" t="s">
        <v>388</v>
      </c>
      <c r="L564" s="65">
        <f>HLOOKUP(L$20,$S$18:$AW564,ROW($S564)-ROW($S$18)+1,FALSE)</f>
        <v>2976</v>
      </c>
      <c r="M564" s="65">
        <f>HLOOKUP(M$20,$S$18:$AW564,ROW($S564)-ROW($S$18)+1,FALSE)</f>
        <v>2789</v>
      </c>
      <c r="N564" s="66">
        <f t="shared" si="13"/>
        <v>-6.2836021505376372E-2</v>
      </c>
      <c r="O564" s="31">
        <f>IF(ISERROR(SUMIF($B$21:$B$672,$B564,$M$21:$M$672)/SUMIF($B$21:$B$672,$B564,$L$21:$L$672)-1),"-",SUMIF($B$21:$B$672,$B564,$M$21:$M$672)/SUMIF($B$21:$B$672,$B564,$L$21:$L$672)-1)</f>
        <v>-6.2836021505376372E-2</v>
      </c>
      <c r="P564" s="31">
        <f>IF(ISERROR(SUMIF($J$21:$J$672,$J564,$M$21:$M$672)/SUMIF($J$21:$J$672,$J564,$L$21:$L$672)-1),"-",SUMIF($J$21:$J$672,$J564,$M$21:$M$672)/SUMIF($J$21:$J$672,$J564,$L$21:$L$672)-1)</f>
        <v>-1.9008163762641694E-2</v>
      </c>
      <c r="Q564" s="31">
        <f>IF(ISERROR(SUMIF($K$21:$K$672,$K564,$M$21:$M$672)/SUMIF($K$21:$K$672,$K564,$L$21:$L$672)-1),"-",SUMIF($K$21:$K$672,$K564,$M$21:$M$672)/SUMIF($K$21:$K$672,$K564,$L$21:$L$672)-1)</f>
        <v>-5.3599033502643612E-2</v>
      </c>
      <c r="R564" s="31">
        <f>IF(ISERROR(SUMIF($I$21:$I$672,$I564,$M$21:$M$672)/SUMIF($I$21:$I$672,$I564,$L$21:$L$672)-1),"-",SUMIF($I$21:$I$672,$I564,$M$21:$M$672)/SUMIF($I$21:$I$672,$I564,$L$21:$L$672)-1)</f>
        <v>-1.9008163762641694E-2</v>
      </c>
      <c r="S564" s="46">
        <v>3005</v>
      </c>
      <c r="T564" s="46">
        <v>3026</v>
      </c>
      <c r="U564" s="46">
        <v>3053</v>
      </c>
      <c r="V564" s="46">
        <v>3027</v>
      </c>
      <c r="W564" s="46">
        <v>2991</v>
      </c>
      <c r="X564" s="46">
        <v>2976</v>
      </c>
      <c r="Y564" s="46">
        <v>2917</v>
      </c>
      <c r="Z564" s="46">
        <v>2870</v>
      </c>
      <c r="AA564" s="46">
        <v>2836</v>
      </c>
      <c r="AB564" s="46">
        <v>2796</v>
      </c>
      <c r="AC564" s="46">
        <v>2789</v>
      </c>
      <c r="AD564" s="46">
        <v>2800</v>
      </c>
      <c r="AE564" s="46">
        <v>2793</v>
      </c>
      <c r="AF564" s="46">
        <v>2779</v>
      </c>
      <c r="AG564" s="46">
        <v>2739</v>
      </c>
      <c r="AH564" s="46">
        <v>2691</v>
      </c>
      <c r="AI564" s="46">
        <v>2657</v>
      </c>
      <c r="AJ564" s="46">
        <v>2629</v>
      </c>
      <c r="AK564" s="46">
        <v>2619</v>
      </c>
      <c r="AL564" s="46">
        <v>2628</v>
      </c>
      <c r="AM564" s="46">
        <v>2649</v>
      </c>
      <c r="AN564" s="46">
        <v>2678</v>
      </c>
      <c r="AO564" s="46">
        <v>2718</v>
      </c>
      <c r="AP564" s="46">
        <v>2746</v>
      </c>
      <c r="AQ564" s="46">
        <v>2775</v>
      </c>
      <c r="AR564" s="47">
        <v>2807</v>
      </c>
      <c r="AS564" s="80">
        <f>IF(COUNTIF(B$20:B564,B564)=1,1,"-")</f>
        <v>1</v>
      </c>
      <c r="AT564" s="80" t="str">
        <f>IF(COUNTIF(J$20:J564,J564)=1,1,"-")</f>
        <v>-</v>
      </c>
      <c r="AU564" s="80" t="str">
        <f>IF(COUNTIF(K$20:K564,K564)=1,1,"-")</f>
        <v>-</v>
      </c>
      <c r="AV564" s="80" t="str">
        <f>IF(COUNTIF(I$20:I564,I564)=1,1,"-")</f>
        <v>-</v>
      </c>
      <c r="AW564" s="48" t="s">
        <v>241</v>
      </c>
      <c r="AZ564"/>
      <c r="BA564"/>
      <c r="BB564"/>
      <c r="BC564"/>
      <c r="BD564"/>
    </row>
    <row r="565" spans="1:56" ht="15.75" customHeight="1" x14ac:dyDescent="0.2">
      <c r="A565" s="93" t="s">
        <v>1798</v>
      </c>
      <c r="B565" s="95" t="s">
        <v>2314</v>
      </c>
      <c r="C565" s="94" t="s">
        <v>2315</v>
      </c>
      <c r="D565" s="94" t="s">
        <v>289</v>
      </c>
      <c r="E565" s="94" t="s">
        <v>66</v>
      </c>
      <c r="F565" s="94" t="s">
        <v>388</v>
      </c>
      <c r="G565" s="96" t="s">
        <v>1585</v>
      </c>
      <c r="H565" s="96" t="s">
        <v>1586</v>
      </c>
      <c r="I565" s="96" t="s">
        <v>289</v>
      </c>
      <c r="J565" s="96" t="s">
        <v>66</v>
      </c>
      <c r="K565" s="96" t="s">
        <v>388</v>
      </c>
      <c r="L565" s="65">
        <f>HLOOKUP(L$20,$S$18:$AW565,ROW($S565)-ROW($S$18)+1,FALSE)</f>
        <v>574</v>
      </c>
      <c r="M565" s="65">
        <f>HLOOKUP(M$20,$S$18:$AW565,ROW($S565)-ROW($S$18)+1,FALSE)</f>
        <v>485</v>
      </c>
      <c r="N565" s="66">
        <f t="shared" si="13"/>
        <v>-0.15505226480836232</v>
      </c>
      <c r="O565" s="31">
        <f>IF(ISERROR(SUMIF($B$21:$B$672,$B565,$M$21:$M$672)/SUMIF($B$21:$B$672,$B565,$L$21:$L$672)-1),"-",SUMIF($B$21:$B$672,$B565,$M$21:$M$672)/SUMIF($B$21:$B$672,$B565,$L$21:$L$672)-1)</f>
        <v>-0.15505226480836232</v>
      </c>
      <c r="P565" s="31">
        <f>IF(ISERROR(SUMIF($J$21:$J$672,$J565,$M$21:$M$672)/SUMIF($J$21:$J$672,$J565,$L$21:$L$672)-1),"-",SUMIF($J$21:$J$672,$J565,$M$21:$M$672)/SUMIF($J$21:$J$672,$J565,$L$21:$L$672)-1)</f>
        <v>-0.14730100640439159</v>
      </c>
      <c r="Q565" s="31">
        <f>IF(ISERROR(SUMIF($K$21:$K$672,$K565,$M$21:$M$672)/SUMIF($K$21:$K$672,$K565,$L$21:$L$672)-1),"-",SUMIF($K$21:$K$672,$K565,$M$21:$M$672)/SUMIF($K$21:$K$672,$K565,$L$21:$L$672)-1)</f>
        <v>-5.3599033502643612E-2</v>
      </c>
      <c r="R565" s="31">
        <f>IF(ISERROR(SUMIF($I$21:$I$672,$I565,$M$21:$M$672)/SUMIF($I$21:$I$672,$I565,$L$21:$L$672)-1),"-",SUMIF($I$21:$I$672,$I565,$M$21:$M$672)/SUMIF($I$21:$I$672,$I565,$L$21:$L$672)-1)</f>
        <v>-0.14730100640439159</v>
      </c>
      <c r="S565" s="46">
        <v>468</v>
      </c>
      <c r="T565" s="46">
        <v>475</v>
      </c>
      <c r="U565" s="46">
        <v>485</v>
      </c>
      <c r="V565" s="46">
        <v>555</v>
      </c>
      <c r="W565" s="46">
        <v>583</v>
      </c>
      <c r="X565" s="46">
        <v>574</v>
      </c>
      <c r="Y565" s="46">
        <v>585</v>
      </c>
      <c r="Z565" s="46">
        <v>547</v>
      </c>
      <c r="AA565" s="46">
        <v>529</v>
      </c>
      <c r="AB565" s="46">
        <v>506</v>
      </c>
      <c r="AC565" s="46">
        <v>485</v>
      </c>
      <c r="AD565" s="46">
        <v>468</v>
      </c>
      <c r="AE565" s="46">
        <v>461</v>
      </c>
      <c r="AF565" s="46">
        <v>463</v>
      </c>
      <c r="AG565" s="46">
        <v>454</v>
      </c>
      <c r="AH565" s="46">
        <v>451</v>
      </c>
      <c r="AI565" s="46">
        <v>443</v>
      </c>
      <c r="AJ565" s="46">
        <v>439</v>
      </c>
      <c r="AK565" s="46">
        <v>440</v>
      </c>
      <c r="AL565" s="46">
        <v>441</v>
      </c>
      <c r="AM565" s="46">
        <v>450</v>
      </c>
      <c r="AN565" s="46">
        <v>454</v>
      </c>
      <c r="AO565" s="46">
        <v>451</v>
      </c>
      <c r="AP565" s="46">
        <v>464</v>
      </c>
      <c r="AQ565" s="46">
        <v>468</v>
      </c>
      <c r="AR565" s="47">
        <v>480</v>
      </c>
      <c r="AS565" s="80">
        <f>IF(COUNTIF(B$20:B565,B565)=1,1,"-")</f>
        <v>1</v>
      </c>
      <c r="AT565" s="80" t="str">
        <f>IF(COUNTIF(J$20:J565,J565)=1,1,"-")</f>
        <v>-</v>
      </c>
      <c r="AU565" s="80" t="str">
        <f>IF(COUNTIF(K$20:K565,K565)=1,1,"-")</f>
        <v>-</v>
      </c>
      <c r="AV565" s="80" t="str">
        <f>IF(COUNTIF(I$20:I565,I565)=1,1,"-")</f>
        <v>-</v>
      </c>
      <c r="AW565" s="48" t="s">
        <v>241</v>
      </c>
      <c r="AZ565"/>
      <c r="BA565"/>
      <c r="BB565"/>
      <c r="BC565"/>
      <c r="BD565"/>
    </row>
    <row r="566" spans="1:56" ht="15.75" customHeight="1" x14ac:dyDescent="0.2">
      <c r="A566" s="93" t="s">
        <v>1798</v>
      </c>
      <c r="B566" s="95" t="s">
        <v>2025</v>
      </c>
      <c r="C566" s="94" t="s">
        <v>2026</v>
      </c>
      <c r="D566" s="94" t="s">
        <v>39</v>
      </c>
      <c r="E566" s="94" t="s">
        <v>39</v>
      </c>
      <c r="F566" s="94" t="s">
        <v>384</v>
      </c>
      <c r="G566" s="96" t="s">
        <v>1587</v>
      </c>
      <c r="H566" s="96" t="s">
        <v>1588</v>
      </c>
      <c r="I566" s="96" t="s">
        <v>39</v>
      </c>
      <c r="J566" s="96" t="s">
        <v>39</v>
      </c>
      <c r="K566" s="96" t="s">
        <v>384</v>
      </c>
      <c r="L566" s="65">
        <f>HLOOKUP(L$20,$S$18:$AW566,ROW($S566)-ROW($S$18)+1,FALSE)</f>
        <v>1584</v>
      </c>
      <c r="M566" s="65">
        <f>HLOOKUP(M$20,$S$18:$AW566,ROW($S566)-ROW($S$18)+1,FALSE)</f>
        <v>1461</v>
      </c>
      <c r="N566" s="66">
        <f t="shared" si="13"/>
        <v>-7.7651515151515138E-2</v>
      </c>
      <c r="O566" s="31">
        <f>IF(ISERROR(SUMIF($B$21:$B$672,$B566,$M$21:$M$672)/SUMIF($B$21:$B$672,$B566,$L$21:$L$672)-1),"-",SUMIF($B$21:$B$672,$B566,$M$21:$M$672)/SUMIF($B$21:$B$672,$B566,$L$21:$L$672)-1)</f>
        <v>-8.0228514654744121E-2</v>
      </c>
      <c r="P566" s="31">
        <f>IF(ISERROR(SUMIF($J$21:$J$672,$J566,$M$21:$M$672)/SUMIF($J$21:$J$672,$J566,$L$21:$L$672)-1),"-",SUMIF($J$21:$J$672,$J566,$M$21:$M$672)/SUMIF($J$21:$J$672,$J566,$L$21:$L$672)-1)</f>
        <v>1.3258691809074907E-3</v>
      </c>
      <c r="Q566" s="31">
        <f>IF(ISERROR(SUMIF($K$21:$K$672,$K566,$M$21:$M$672)/SUMIF($K$21:$K$672,$K566,$L$21:$L$672)-1),"-",SUMIF($K$21:$K$672,$K566,$M$21:$M$672)/SUMIF($K$21:$K$672,$K566,$L$21:$L$672)-1)</f>
        <v>-2.2365450582957913E-2</v>
      </c>
      <c r="R566" s="31">
        <f>IF(ISERROR(SUMIF($I$21:$I$672,$I566,$M$21:$M$672)/SUMIF($I$21:$I$672,$I566,$L$21:$L$672)-1),"-",SUMIF($I$21:$I$672,$I566,$M$21:$M$672)/SUMIF($I$21:$I$672,$I566,$L$21:$L$672)-1)</f>
        <v>9.9792929670883268E-5</v>
      </c>
      <c r="S566" s="46">
        <v>1801</v>
      </c>
      <c r="T566" s="46">
        <v>1858</v>
      </c>
      <c r="U566" s="46">
        <v>1905</v>
      </c>
      <c r="V566" s="46">
        <v>1924</v>
      </c>
      <c r="W566" s="46">
        <v>1733</v>
      </c>
      <c r="X566" s="46">
        <v>1584</v>
      </c>
      <c r="Y566" s="46">
        <v>1481</v>
      </c>
      <c r="Z566" s="46">
        <v>1407</v>
      </c>
      <c r="AA566" s="46">
        <v>1430</v>
      </c>
      <c r="AB566" s="46">
        <v>1441</v>
      </c>
      <c r="AC566" s="46">
        <v>1461</v>
      </c>
      <c r="AD566" s="46">
        <v>1485</v>
      </c>
      <c r="AE566" s="46">
        <v>1509</v>
      </c>
      <c r="AF566" s="46">
        <v>1532</v>
      </c>
      <c r="AG566" s="46">
        <v>1559</v>
      </c>
      <c r="AH566" s="46">
        <v>1569</v>
      </c>
      <c r="AI566" s="46">
        <v>1572</v>
      </c>
      <c r="AJ566" s="46">
        <v>1566</v>
      </c>
      <c r="AK566" s="46">
        <v>1560</v>
      </c>
      <c r="AL566" s="46">
        <v>1563</v>
      </c>
      <c r="AM566" s="46">
        <v>1573</v>
      </c>
      <c r="AN566" s="46">
        <v>1588</v>
      </c>
      <c r="AO566" s="46">
        <v>1610</v>
      </c>
      <c r="AP566" s="46">
        <v>1626</v>
      </c>
      <c r="AQ566" s="46">
        <v>1642</v>
      </c>
      <c r="AR566" s="47">
        <v>1660</v>
      </c>
      <c r="AS566" s="80" t="str">
        <f>IF(COUNTIF(B$20:B566,B566)=1,1,"-")</f>
        <v>-</v>
      </c>
      <c r="AT566" s="80" t="str">
        <f>IF(COUNTIF(J$20:J566,J566)=1,1,"-")</f>
        <v>-</v>
      </c>
      <c r="AU566" s="80" t="str">
        <f>IF(COUNTIF(K$20:K566,K566)=1,1,"-")</f>
        <v>-</v>
      </c>
      <c r="AV566" s="80" t="str">
        <f>IF(COUNTIF(I$20:I566,I566)=1,1,"-")</f>
        <v>-</v>
      </c>
      <c r="AW566" s="48" t="s">
        <v>241</v>
      </c>
      <c r="AZ566"/>
      <c r="BA566"/>
      <c r="BB566"/>
      <c r="BC566"/>
      <c r="BD566"/>
    </row>
    <row r="567" spans="1:56" ht="15.75" customHeight="1" x14ac:dyDescent="0.2">
      <c r="A567" s="93" t="s">
        <v>1798</v>
      </c>
      <c r="B567" s="95" t="s">
        <v>2316</v>
      </c>
      <c r="C567" s="94" t="s">
        <v>2317</v>
      </c>
      <c r="D567" s="94" t="s">
        <v>55</v>
      </c>
      <c r="E567" s="94" t="s">
        <v>55</v>
      </c>
      <c r="F567" s="94" t="s">
        <v>384</v>
      </c>
      <c r="G567" s="96" t="s">
        <v>1589</v>
      </c>
      <c r="H567" s="96" t="s">
        <v>1590</v>
      </c>
      <c r="I567" s="96" t="s">
        <v>55</v>
      </c>
      <c r="J567" s="96" t="s">
        <v>55</v>
      </c>
      <c r="K567" s="96" t="s">
        <v>384</v>
      </c>
      <c r="L567" s="65">
        <f>HLOOKUP(L$20,$S$18:$AW567,ROW($S567)-ROW($S$18)+1,FALSE)</f>
        <v>2371</v>
      </c>
      <c r="M567" s="65">
        <f>HLOOKUP(M$20,$S$18:$AW567,ROW($S567)-ROW($S$18)+1,FALSE)</f>
        <v>2292</v>
      </c>
      <c r="N567" s="66">
        <f t="shared" si="13"/>
        <v>-3.3319274567692903E-2</v>
      </c>
      <c r="O567" s="31">
        <f>IF(ISERROR(SUMIF($B$21:$B$672,$B567,$M$21:$M$672)/SUMIF($B$21:$B$672,$B567,$L$21:$L$672)-1),"-",SUMIF($B$21:$B$672,$B567,$M$21:$M$672)/SUMIF($B$21:$B$672,$B567,$L$21:$L$672)-1)</f>
        <v>-3.3319274567692903E-2</v>
      </c>
      <c r="P567" s="31">
        <f>IF(ISERROR(SUMIF($J$21:$J$672,$J567,$M$21:$M$672)/SUMIF($J$21:$J$672,$J567,$L$21:$L$672)-1),"-",SUMIF($J$21:$J$672,$J567,$M$21:$M$672)/SUMIF($J$21:$J$672,$J567,$L$21:$L$672)-1)</f>
        <v>-6.2616033755274247E-2</v>
      </c>
      <c r="Q567" s="31">
        <f>IF(ISERROR(SUMIF($K$21:$K$672,$K567,$M$21:$M$672)/SUMIF($K$21:$K$672,$K567,$L$21:$L$672)-1),"-",SUMIF($K$21:$K$672,$K567,$M$21:$M$672)/SUMIF($K$21:$K$672,$K567,$L$21:$L$672)-1)</f>
        <v>-2.2365450582957913E-2</v>
      </c>
      <c r="R567" s="31">
        <f>IF(ISERROR(SUMIF($I$21:$I$672,$I567,$M$21:$M$672)/SUMIF($I$21:$I$672,$I567,$L$21:$L$672)-1),"-",SUMIF($I$21:$I$672,$I567,$M$21:$M$672)/SUMIF($I$21:$I$672,$I567,$L$21:$L$672)-1)</f>
        <v>-6.2616033755274247E-2</v>
      </c>
      <c r="S567" s="46">
        <v>2609</v>
      </c>
      <c r="T567" s="46">
        <v>2584</v>
      </c>
      <c r="U567" s="46">
        <v>2518</v>
      </c>
      <c r="V567" s="46">
        <v>2432</v>
      </c>
      <c r="W567" s="46">
        <v>2358</v>
      </c>
      <c r="X567" s="46">
        <v>2371</v>
      </c>
      <c r="Y567" s="46">
        <v>2397</v>
      </c>
      <c r="Z567" s="46">
        <v>2402</v>
      </c>
      <c r="AA567" s="46">
        <v>2386</v>
      </c>
      <c r="AB567" s="46">
        <v>2323</v>
      </c>
      <c r="AC567" s="46">
        <v>2292</v>
      </c>
      <c r="AD567" s="46">
        <v>2276</v>
      </c>
      <c r="AE567" s="46">
        <v>2278</v>
      </c>
      <c r="AF567" s="46">
        <v>2290</v>
      </c>
      <c r="AG567" s="46">
        <v>2303</v>
      </c>
      <c r="AH567" s="46">
        <v>2303</v>
      </c>
      <c r="AI567" s="46">
        <v>2289</v>
      </c>
      <c r="AJ567" s="46">
        <v>2267</v>
      </c>
      <c r="AK567" s="46">
        <v>2262</v>
      </c>
      <c r="AL567" s="46">
        <v>2250</v>
      </c>
      <c r="AM567" s="46">
        <v>2246</v>
      </c>
      <c r="AN567" s="46">
        <v>2264</v>
      </c>
      <c r="AO567" s="46">
        <v>2281</v>
      </c>
      <c r="AP567" s="46">
        <v>2305</v>
      </c>
      <c r="AQ567" s="46">
        <v>2324</v>
      </c>
      <c r="AR567" s="47">
        <v>2355</v>
      </c>
      <c r="AS567" s="80">
        <f>IF(COUNTIF(B$20:B567,B567)=1,1,"-")</f>
        <v>1</v>
      </c>
      <c r="AT567" s="80" t="str">
        <f>IF(COUNTIF(J$20:J567,J567)=1,1,"-")</f>
        <v>-</v>
      </c>
      <c r="AU567" s="80" t="str">
        <f>IF(COUNTIF(K$20:K567,K567)=1,1,"-")</f>
        <v>-</v>
      </c>
      <c r="AV567" s="80" t="str">
        <f>IF(COUNTIF(I$20:I567,I567)=1,1,"-")</f>
        <v>-</v>
      </c>
      <c r="AW567" s="48" t="s">
        <v>241</v>
      </c>
      <c r="AZ567"/>
      <c r="BA567"/>
      <c r="BB567"/>
      <c r="BC567"/>
      <c r="BD567"/>
    </row>
    <row r="568" spans="1:56" ht="15.75" customHeight="1" x14ac:dyDescent="0.2">
      <c r="A568" s="93" t="s">
        <v>1798</v>
      </c>
      <c r="B568" s="95" t="s">
        <v>471</v>
      </c>
      <c r="C568" s="94" t="s">
        <v>472</v>
      </c>
      <c r="D568" s="94" t="s">
        <v>94</v>
      </c>
      <c r="E568" s="94" t="s">
        <v>94</v>
      </c>
      <c r="F568" s="94" t="s">
        <v>394</v>
      </c>
      <c r="G568" s="96" t="s">
        <v>1591</v>
      </c>
      <c r="H568" s="96" t="s">
        <v>1592</v>
      </c>
      <c r="I568" s="96" t="s">
        <v>94</v>
      </c>
      <c r="J568" s="96" t="s">
        <v>94</v>
      </c>
      <c r="K568" s="96" t="s">
        <v>394</v>
      </c>
      <c r="L568" s="65">
        <f>HLOOKUP(L$20,$S$18:$AW568,ROW($S568)-ROW($S$18)+1,FALSE)</f>
        <v>4014</v>
      </c>
      <c r="M568" s="65">
        <f>HLOOKUP(M$20,$S$18:$AW568,ROW($S568)-ROW($S$18)+1,FALSE)</f>
        <v>3515</v>
      </c>
      <c r="N568" s="66">
        <f t="shared" si="13"/>
        <v>-0.12431489785749872</v>
      </c>
      <c r="O568" s="31">
        <f>IF(ISERROR(SUMIF($B$21:$B$672,$B568,$M$21:$M$672)/SUMIF($B$21:$B$672,$B568,$L$21:$L$672)-1),"-",SUMIF($B$21:$B$672,$B568,$M$21:$M$672)/SUMIF($B$21:$B$672,$B568,$L$21:$L$672)-1)</f>
        <v>-0.12431489785749872</v>
      </c>
      <c r="P568" s="31">
        <f>IF(ISERROR(SUMIF($J$21:$J$672,$J568,$M$21:$M$672)/SUMIF($J$21:$J$672,$J568,$L$21:$L$672)-1),"-",SUMIF($J$21:$J$672,$J568,$M$21:$M$672)/SUMIF($J$21:$J$672,$J568,$L$21:$L$672)-1)</f>
        <v>-7.0426716141001822E-2</v>
      </c>
      <c r="Q568" s="31">
        <f>IF(ISERROR(SUMIF($K$21:$K$672,$K568,$M$21:$M$672)/SUMIF($K$21:$K$672,$K568,$L$21:$L$672)-1),"-",SUMIF($K$21:$K$672,$K568,$M$21:$M$672)/SUMIF($K$21:$K$672,$K568,$L$21:$L$672)-1)</f>
        <v>-5.2308392085512856E-2</v>
      </c>
      <c r="R568" s="31">
        <f>IF(ISERROR(SUMIF($I$21:$I$672,$I568,$M$21:$M$672)/SUMIF($I$21:$I$672,$I568,$L$21:$L$672)-1),"-",SUMIF($I$21:$I$672,$I568,$M$21:$M$672)/SUMIF($I$21:$I$672,$I568,$L$21:$L$672)-1)</f>
        <v>-7.0426716141001822E-2</v>
      </c>
      <c r="S568" s="46">
        <v>3257</v>
      </c>
      <c r="T568" s="46">
        <v>3483</v>
      </c>
      <c r="U568" s="46">
        <v>3738</v>
      </c>
      <c r="V568" s="46">
        <v>3931</v>
      </c>
      <c r="W568" s="46">
        <v>4004</v>
      </c>
      <c r="X568" s="46">
        <v>4014</v>
      </c>
      <c r="Y568" s="46">
        <v>3931</v>
      </c>
      <c r="Z568" s="46">
        <v>3810</v>
      </c>
      <c r="AA568" s="46">
        <v>3700</v>
      </c>
      <c r="AB568" s="46">
        <v>3619</v>
      </c>
      <c r="AC568" s="46">
        <v>3515</v>
      </c>
      <c r="AD568" s="46">
        <v>3429</v>
      </c>
      <c r="AE568" s="46">
        <v>3387</v>
      </c>
      <c r="AF568" s="46">
        <v>3352</v>
      </c>
      <c r="AG568" s="46">
        <v>3300</v>
      </c>
      <c r="AH568" s="46">
        <v>3222</v>
      </c>
      <c r="AI568" s="46">
        <v>3154</v>
      </c>
      <c r="AJ568" s="46">
        <v>3087</v>
      </c>
      <c r="AK568" s="46">
        <v>2989</v>
      </c>
      <c r="AL568" s="46">
        <v>3029</v>
      </c>
      <c r="AM568" s="46">
        <v>3075</v>
      </c>
      <c r="AN568" s="46">
        <v>3109</v>
      </c>
      <c r="AO568" s="46">
        <v>3179</v>
      </c>
      <c r="AP568" s="46">
        <v>3178</v>
      </c>
      <c r="AQ568" s="46">
        <v>3248</v>
      </c>
      <c r="AR568" s="47">
        <v>3288</v>
      </c>
      <c r="AS568" s="80">
        <f>IF(COUNTIF(B$20:B568,B568)=1,1,"-")</f>
        <v>1</v>
      </c>
      <c r="AT568" s="80" t="str">
        <f>IF(COUNTIF(J$20:J568,J568)=1,1,"-")</f>
        <v>-</v>
      </c>
      <c r="AU568" s="80" t="str">
        <f>IF(COUNTIF(K$20:K568,K568)=1,1,"-")</f>
        <v>-</v>
      </c>
      <c r="AV568" s="80" t="str">
        <f>IF(COUNTIF(I$20:I568,I568)=1,1,"-")</f>
        <v>-</v>
      </c>
      <c r="AW568" s="48" t="s">
        <v>241</v>
      </c>
      <c r="AZ568"/>
      <c r="BA568"/>
      <c r="BB568"/>
      <c r="BC568"/>
      <c r="BD568"/>
    </row>
    <row r="569" spans="1:56" ht="15.75" customHeight="1" x14ac:dyDescent="0.2">
      <c r="A569" s="93" t="s">
        <v>1798</v>
      </c>
      <c r="B569" s="95" t="s">
        <v>2318</v>
      </c>
      <c r="C569" s="94" t="s">
        <v>2319</v>
      </c>
      <c r="D569" s="94" t="s">
        <v>200</v>
      </c>
      <c r="E569" s="94" t="s">
        <v>200</v>
      </c>
      <c r="F569" s="94" t="s">
        <v>386</v>
      </c>
      <c r="G569" s="96" t="s">
        <v>1593</v>
      </c>
      <c r="H569" s="96" t="s">
        <v>1594</v>
      </c>
      <c r="I569" s="96" t="s">
        <v>200</v>
      </c>
      <c r="J569" s="96" t="s">
        <v>200</v>
      </c>
      <c r="K569" s="96" t="s">
        <v>386</v>
      </c>
      <c r="L569" s="65">
        <f>HLOOKUP(L$20,$S$18:$AW569,ROW($S569)-ROW($S$18)+1,FALSE)</f>
        <v>2083</v>
      </c>
      <c r="M569" s="65">
        <f>HLOOKUP(M$20,$S$18:$AW569,ROW($S569)-ROW($S$18)+1,FALSE)</f>
        <v>1930</v>
      </c>
      <c r="N569" s="66">
        <f t="shared" si="13"/>
        <v>-7.3451752280364824E-2</v>
      </c>
      <c r="O569" s="31">
        <f>IF(ISERROR(SUMIF($B$21:$B$672,$B569,$M$21:$M$672)/SUMIF($B$21:$B$672,$B569,$L$21:$L$672)-1),"-",SUMIF($B$21:$B$672,$B569,$M$21:$M$672)/SUMIF($B$21:$B$672,$B569,$L$21:$L$672)-1)</f>
        <v>-7.3451752280364824E-2</v>
      </c>
      <c r="P569" s="31">
        <f>IF(ISERROR(SUMIF($J$21:$J$672,$J569,$M$21:$M$672)/SUMIF($J$21:$J$672,$J569,$L$21:$L$672)-1),"-",SUMIF($J$21:$J$672,$J569,$M$21:$M$672)/SUMIF($J$21:$J$672,$J569,$L$21:$L$672)-1)</f>
        <v>-0.10412860796492507</v>
      </c>
      <c r="Q569" s="31">
        <f>IF(ISERROR(SUMIF($K$21:$K$672,$K569,$M$21:$M$672)/SUMIF($K$21:$K$672,$K569,$L$21:$L$672)-1),"-",SUMIF($K$21:$K$672,$K569,$M$21:$M$672)/SUMIF($K$21:$K$672,$K569,$L$21:$L$672)-1)</f>
        <v>-6.9526650567419579E-2</v>
      </c>
      <c r="R569" s="31">
        <f>IF(ISERROR(SUMIF($I$21:$I$672,$I569,$M$21:$M$672)/SUMIF($I$21:$I$672,$I569,$L$21:$L$672)-1),"-",SUMIF($I$21:$I$672,$I569,$M$21:$M$672)/SUMIF($I$21:$I$672,$I569,$L$21:$L$672)-1)</f>
        <v>-0.10412860796492507</v>
      </c>
      <c r="S569" s="46">
        <v>1794</v>
      </c>
      <c r="T569" s="46">
        <v>1818</v>
      </c>
      <c r="U569" s="46">
        <v>1879</v>
      </c>
      <c r="V569" s="46">
        <v>1942</v>
      </c>
      <c r="W569" s="46">
        <v>1987</v>
      </c>
      <c r="X569" s="46">
        <v>2083</v>
      </c>
      <c r="Y569" s="46">
        <v>2101</v>
      </c>
      <c r="Z569" s="46">
        <v>2091</v>
      </c>
      <c r="AA569" s="46">
        <v>2036</v>
      </c>
      <c r="AB569" s="46">
        <v>1986</v>
      </c>
      <c r="AC569" s="46">
        <v>1930</v>
      </c>
      <c r="AD569" s="46">
        <v>1858</v>
      </c>
      <c r="AE569" s="46">
        <v>1815</v>
      </c>
      <c r="AF569" s="46">
        <v>1770</v>
      </c>
      <c r="AG569" s="46">
        <v>1724</v>
      </c>
      <c r="AH569" s="46">
        <v>1670</v>
      </c>
      <c r="AI569" s="46">
        <v>1619</v>
      </c>
      <c r="AJ569" s="46">
        <v>1605</v>
      </c>
      <c r="AK569" s="46">
        <v>1578</v>
      </c>
      <c r="AL569" s="46">
        <v>1566</v>
      </c>
      <c r="AM569" s="46">
        <v>1581</v>
      </c>
      <c r="AN569" s="46">
        <v>1598</v>
      </c>
      <c r="AO569" s="46">
        <v>1626</v>
      </c>
      <c r="AP569" s="46">
        <v>1660</v>
      </c>
      <c r="AQ569" s="46">
        <v>1653</v>
      </c>
      <c r="AR569" s="47">
        <v>1645</v>
      </c>
      <c r="AS569" s="80">
        <f>IF(COUNTIF(B$20:B569,B569)=1,1,"-")</f>
        <v>1</v>
      </c>
      <c r="AT569" s="80" t="str">
        <f>IF(COUNTIF(J$20:J569,J569)=1,1,"-")</f>
        <v>-</v>
      </c>
      <c r="AU569" s="80" t="str">
        <f>IF(COUNTIF(K$20:K569,K569)=1,1,"-")</f>
        <v>-</v>
      </c>
      <c r="AV569" s="80" t="str">
        <f>IF(COUNTIF(I$20:I569,I569)=1,1,"-")</f>
        <v>-</v>
      </c>
      <c r="AW569" s="48" t="s">
        <v>241</v>
      </c>
      <c r="AZ569"/>
      <c r="BA569"/>
      <c r="BB569"/>
      <c r="BC569"/>
      <c r="BD569"/>
    </row>
    <row r="570" spans="1:56" ht="15.75" customHeight="1" x14ac:dyDescent="0.2">
      <c r="A570" s="93" t="s">
        <v>1798</v>
      </c>
      <c r="B570" s="95" t="s">
        <v>2132</v>
      </c>
      <c r="C570" s="94" t="s">
        <v>2133</v>
      </c>
      <c r="D570" s="94" t="s">
        <v>114</v>
      </c>
      <c r="E570" s="94" t="s">
        <v>485</v>
      </c>
      <c r="F570" s="94" t="s">
        <v>391</v>
      </c>
      <c r="G570" s="96" t="s">
        <v>1595</v>
      </c>
      <c r="H570" s="96" t="s">
        <v>1596</v>
      </c>
      <c r="I570" s="96" t="s">
        <v>118</v>
      </c>
      <c r="J570" s="96" t="s">
        <v>118</v>
      </c>
      <c r="K570" s="96" t="s">
        <v>391</v>
      </c>
      <c r="L570" s="65">
        <f>HLOOKUP(L$20,$S$18:$AW570,ROW($S570)-ROW($S$18)+1,FALSE)</f>
        <v>1549</v>
      </c>
      <c r="M570" s="65">
        <f>HLOOKUP(M$20,$S$18:$AW570,ROW($S570)-ROW($S$18)+1,FALSE)</f>
        <v>1579</v>
      </c>
      <c r="N570" s="66">
        <f t="shared" si="13"/>
        <v>1.9367333763718575E-2</v>
      </c>
      <c r="O570" s="31">
        <f>IF(ISERROR(SUMIF($B$21:$B$672,$B570,$M$21:$M$672)/SUMIF($B$21:$B$672,$B570,$L$21:$L$672)-1),"-",SUMIF($B$21:$B$672,$B570,$M$21:$M$672)/SUMIF($B$21:$B$672,$B570,$L$21:$L$672)-1)</f>
        <v>-2.2191207257501788E-2</v>
      </c>
      <c r="P570" s="31">
        <f>IF(ISERROR(SUMIF($J$21:$J$672,$J570,$M$21:$M$672)/SUMIF($J$21:$J$672,$J570,$L$21:$L$672)-1),"-",SUMIF($J$21:$J$672,$J570,$M$21:$M$672)/SUMIF($J$21:$J$672,$J570,$L$21:$L$672)-1)</f>
        <v>1.9367333763718575E-2</v>
      </c>
      <c r="Q570" s="31">
        <f>IF(ISERROR(SUMIF($K$21:$K$672,$K570,$M$21:$M$672)/SUMIF($K$21:$K$672,$K570,$L$21:$L$672)-1),"-",SUMIF($K$21:$K$672,$K570,$M$21:$M$672)/SUMIF($K$21:$K$672,$K570,$L$21:$L$672)-1)</f>
        <v>-3.0916047319583084E-2</v>
      </c>
      <c r="R570" s="31">
        <f>IF(ISERROR(SUMIF($I$21:$I$672,$I570,$M$21:$M$672)/SUMIF($I$21:$I$672,$I570,$L$21:$L$672)-1),"-",SUMIF($I$21:$I$672,$I570,$M$21:$M$672)/SUMIF($I$21:$I$672,$I570,$L$21:$L$672)-1)</f>
        <v>1.9367333763718575E-2</v>
      </c>
      <c r="S570" s="46">
        <v>1408</v>
      </c>
      <c r="T570" s="46">
        <v>1391</v>
      </c>
      <c r="U570" s="46">
        <v>1387</v>
      </c>
      <c r="V570" s="46">
        <v>1390</v>
      </c>
      <c r="W570" s="46">
        <v>1468</v>
      </c>
      <c r="X570" s="46">
        <v>1549</v>
      </c>
      <c r="Y570" s="46">
        <v>1583</v>
      </c>
      <c r="Z570" s="46">
        <v>1613</v>
      </c>
      <c r="AA570" s="46">
        <v>1611</v>
      </c>
      <c r="AB570" s="46">
        <v>1595</v>
      </c>
      <c r="AC570" s="46">
        <v>1579</v>
      </c>
      <c r="AD570" s="46">
        <v>1565</v>
      </c>
      <c r="AE570" s="46">
        <v>1571</v>
      </c>
      <c r="AF570" s="46">
        <v>1556</v>
      </c>
      <c r="AG570" s="46">
        <v>1604</v>
      </c>
      <c r="AH570" s="46">
        <v>1630</v>
      </c>
      <c r="AI570" s="46">
        <v>1640</v>
      </c>
      <c r="AJ570" s="46">
        <v>1645</v>
      </c>
      <c r="AK570" s="46">
        <v>1636</v>
      </c>
      <c r="AL570" s="46">
        <v>1662</v>
      </c>
      <c r="AM570" s="46">
        <v>1681</v>
      </c>
      <c r="AN570" s="46">
        <v>1710</v>
      </c>
      <c r="AO570" s="46">
        <v>1750</v>
      </c>
      <c r="AP570" s="46">
        <v>1756</v>
      </c>
      <c r="AQ570" s="46">
        <v>1790</v>
      </c>
      <c r="AR570" s="47">
        <v>1826</v>
      </c>
      <c r="AS570" s="80" t="str">
        <f>IF(COUNTIF(B$20:B570,B570)=1,1,"-")</f>
        <v>-</v>
      </c>
      <c r="AT570" s="80">
        <f>IF(COUNTIF(J$20:J570,J570)=1,1,"-")</f>
        <v>1</v>
      </c>
      <c r="AU570" s="80" t="str">
        <f>IF(COUNTIF(K$20:K570,K570)=1,1,"-")</f>
        <v>-</v>
      </c>
      <c r="AV570" s="80">
        <f>IF(COUNTIF(I$20:I570,I570)=1,1,"-")</f>
        <v>1</v>
      </c>
      <c r="AW570" s="48" t="s">
        <v>241</v>
      </c>
      <c r="AZ570"/>
      <c r="BA570"/>
      <c r="BB570"/>
      <c r="BC570"/>
      <c r="BD570"/>
    </row>
    <row r="571" spans="1:56" ht="15.75" customHeight="1" x14ac:dyDescent="0.2">
      <c r="A571" s="93" t="s">
        <v>1798</v>
      </c>
      <c r="B571" s="95" t="s">
        <v>2172</v>
      </c>
      <c r="C571" s="94" t="s">
        <v>2173</v>
      </c>
      <c r="D571" s="94" t="s">
        <v>86</v>
      </c>
      <c r="E571" s="94" t="s">
        <v>86</v>
      </c>
      <c r="F571" s="94" t="s">
        <v>395</v>
      </c>
      <c r="G571" s="96" t="s">
        <v>1597</v>
      </c>
      <c r="H571" s="96" t="s">
        <v>1598</v>
      </c>
      <c r="I571" s="96" t="s">
        <v>86</v>
      </c>
      <c r="J571" s="96" t="s">
        <v>86</v>
      </c>
      <c r="K571" s="96" t="s">
        <v>395</v>
      </c>
      <c r="L571" s="65">
        <f>HLOOKUP(L$20,$S$18:$AW571,ROW($S571)-ROW($S$18)+1,FALSE)</f>
        <v>588</v>
      </c>
      <c r="M571" s="65">
        <f>HLOOKUP(M$20,$S$18:$AW571,ROW($S571)-ROW($S$18)+1,FALSE)</f>
        <v>566</v>
      </c>
      <c r="N571" s="66">
        <f t="shared" si="13"/>
        <v>-3.7414965986394599E-2</v>
      </c>
      <c r="O571" s="31">
        <f>IF(ISERROR(SUMIF($B$21:$B$672,$B571,$M$21:$M$672)/SUMIF($B$21:$B$672,$B571,$L$21:$L$672)-1),"-",SUMIF($B$21:$B$672,$B571,$M$21:$M$672)/SUMIF($B$21:$B$672,$B571,$L$21:$L$672)-1)</f>
        <v>0.14064976228209192</v>
      </c>
      <c r="P571" s="31">
        <f>IF(ISERROR(SUMIF($J$21:$J$672,$J571,$M$21:$M$672)/SUMIF($J$21:$J$672,$J571,$L$21:$L$672)-1),"-",SUMIF($J$21:$J$672,$J571,$M$21:$M$672)/SUMIF($J$21:$J$672,$J571,$L$21:$L$672)-1)</f>
        <v>9.1339071101806724E-2</v>
      </c>
      <c r="Q571" s="31">
        <f>IF(ISERROR(SUMIF($K$21:$K$672,$K571,$M$21:$M$672)/SUMIF($K$21:$K$672,$K571,$L$21:$L$672)-1),"-",SUMIF($K$21:$K$672,$K571,$M$21:$M$672)/SUMIF($K$21:$K$672,$K571,$L$21:$L$672)-1)</f>
        <v>-1.9312825455785054E-2</v>
      </c>
      <c r="R571" s="31">
        <f>IF(ISERROR(SUMIF($I$21:$I$672,$I571,$M$21:$M$672)/SUMIF($I$21:$I$672,$I571,$L$21:$L$672)-1),"-",SUMIF($I$21:$I$672,$I571,$M$21:$M$672)/SUMIF($I$21:$I$672,$I571,$L$21:$L$672)-1)</f>
        <v>9.2878722485973286E-2</v>
      </c>
      <c r="S571" s="46">
        <v>947</v>
      </c>
      <c r="T571" s="46">
        <v>962</v>
      </c>
      <c r="U571" s="46">
        <v>1113</v>
      </c>
      <c r="V571" s="46">
        <v>552</v>
      </c>
      <c r="W571" s="46">
        <v>588</v>
      </c>
      <c r="X571" s="46">
        <v>588</v>
      </c>
      <c r="Y571" s="46">
        <v>518</v>
      </c>
      <c r="Z571" s="46">
        <v>520</v>
      </c>
      <c r="AA571" s="46">
        <v>520</v>
      </c>
      <c r="AB571" s="46">
        <v>544</v>
      </c>
      <c r="AC571" s="46">
        <v>566</v>
      </c>
      <c r="AD571" s="46">
        <v>590</v>
      </c>
      <c r="AE571" s="46">
        <v>589</v>
      </c>
      <c r="AF571" s="46">
        <v>595</v>
      </c>
      <c r="AG571" s="46">
        <v>594</v>
      </c>
      <c r="AH571" s="46">
        <v>603</v>
      </c>
      <c r="AI571" s="46">
        <v>605</v>
      </c>
      <c r="AJ571" s="46">
        <v>600</v>
      </c>
      <c r="AK571" s="46">
        <v>597</v>
      </c>
      <c r="AL571" s="46">
        <v>586</v>
      </c>
      <c r="AM571" s="46">
        <v>596</v>
      </c>
      <c r="AN571" s="46">
        <v>601</v>
      </c>
      <c r="AO571" s="46">
        <v>608</v>
      </c>
      <c r="AP571" s="46">
        <v>612</v>
      </c>
      <c r="AQ571" s="46">
        <v>614</v>
      </c>
      <c r="AR571" s="47">
        <v>625</v>
      </c>
      <c r="AS571" s="80" t="str">
        <f>IF(COUNTIF(B$20:B571,B571)=1,1,"-")</f>
        <v>-</v>
      </c>
      <c r="AT571" s="80" t="str">
        <f>IF(COUNTIF(J$20:J571,J571)=1,1,"-")</f>
        <v>-</v>
      </c>
      <c r="AU571" s="80" t="str">
        <f>IF(COUNTIF(K$20:K571,K571)=1,1,"-")</f>
        <v>-</v>
      </c>
      <c r="AV571" s="80" t="str">
        <f>IF(COUNTIF(I$20:I571,I571)=1,1,"-")</f>
        <v>-</v>
      </c>
      <c r="AW571" s="48" t="s">
        <v>241</v>
      </c>
      <c r="AZ571"/>
      <c r="BA571"/>
      <c r="BB571"/>
      <c r="BC571"/>
      <c r="BD571"/>
    </row>
    <row r="572" spans="1:56" ht="15.75" customHeight="1" x14ac:dyDescent="0.2">
      <c r="A572" s="93" t="s">
        <v>1798</v>
      </c>
      <c r="B572" s="95" t="s">
        <v>461</v>
      </c>
      <c r="C572" s="94" t="s">
        <v>268</v>
      </c>
      <c r="D572" s="94" t="s">
        <v>168</v>
      </c>
      <c r="E572" s="94" t="s">
        <v>168</v>
      </c>
      <c r="F572" s="94" t="s">
        <v>384</v>
      </c>
      <c r="G572" s="96" t="s">
        <v>1599</v>
      </c>
      <c r="H572" s="96" t="s">
        <v>1600</v>
      </c>
      <c r="I572" s="96" t="s">
        <v>168</v>
      </c>
      <c r="J572" s="96" t="s">
        <v>168</v>
      </c>
      <c r="K572" s="96" t="s">
        <v>384</v>
      </c>
      <c r="L572" s="65">
        <f>HLOOKUP(L$20,$S$18:$AW572,ROW($S572)-ROW($S$18)+1,FALSE)</f>
        <v>1649</v>
      </c>
      <c r="M572" s="65">
        <f>HLOOKUP(M$20,$S$18:$AW572,ROW($S572)-ROW($S$18)+1,FALSE)</f>
        <v>1569</v>
      </c>
      <c r="N572" s="66">
        <f t="shared" si="13"/>
        <v>-4.8514251061249292E-2</v>
      </c>
      <c r="O572" s="31">
        <f>IF(ISERROR(SUMIF($B$21:$B$672,$B572,$M$21:$M$672)/SUMIF($B$21:$B$672,$B572,$L$21:$L$672)-1),"-",SUMIF($B$21:$B$672,$B572,$M$21:$M$672)/SUMIF($B$21:$B$672,$B572,$L$21:$L$672)-1)</f>
        <v>-5.4788791300711015E-2</v>
      </c>
      <c r="P572" s="31">
        <f>IF(ISERROR(SUMIF($J$21:$J$672,$J572,$M$21:$M$672)/SUMIF($J$21:$J$672,$J572,$L$21:$L$672)-1),"-",SUMIF($J$21:$J$672,$J572,$M$21:$M$672)/SUMIF($J$21:$J$672,$J572,$L$21:$L$672)-1)</f>
        <v>-7.0106985525487775E-2</v>
      </c>
      <c r="Q572" s="31">
        <f>IF(ISERROR(SUMIF($K$21:$K$672,$K572,$M$21:$M$672)/SUMIF($K$21:$K$672,$K572,$L$21:$L$672)-1),"-",SUMIF($K$21:$K$672,$K572,$M$21:$M$672)/SUMIF($K$21:$K$672,$K572,$L$21:$L$672)-1)</f>
        <v>-2.2365450582957913E-2</v>
      </c>
      <c r="R572" s="31">
        <f>IF(ISERROR(SUMIF($I$21:$I$672,$I572,$M$21:$M$672)/SUMIF($I$21:$I$672,$I572,$L$21:$L$672)-1),"-",SUMIF($I$21:$I$672,$I572,$M$21:$M$672)/SUMIF($I$21:$I$672,$I572,$L$21:$L$672)-1)</f>
        <v>-7.0106985525487775E-2</v>
      </c>
      <c r="S572" s="46">
        <v>1444</v>
      </c>
      <c r="T572" s="46">
        <v>1474</v>
      </c>
      <c r="U572" s="46">
        <v>1486</v>
      </c>
      <c r="V572" s="46">
        <v>1480</v>
      </c>
      <c r="W572" s="46">
        <v>1542</v>
      </c>
      <c r="X572" s="46">
        <v>1649</v>
      </c>
      <c r="Y572" s="46">
        <v>1708</v>
      </c>
      <c r="Z572" s="46">
        <v>1705</v>
      </c>
      <c r="AA572" s="46">
        <v>1682</v>
      </c>
      <c r="AB572" s="46">
        <v>1626</v>
      </c>
      <c r="AC572" s="46">
        <v>1569</v>
      </c>
      <c r="AD572" s="46">
        <v>1525</v>
      </c>
      <c r="AE572" s="46">
        <v>1500</v>
      </c>
      <c r="AF572" s="46">
        <v>1489</v>
      </c>
      <c r="AG572" s="46">
        <v>1477</v>
      </c>
      <c r="AH572" s="46">
        <v>1448</v>
      </c>
      <c r="AI572" s="46">
        <v>1419</v>
      </c>
      <c r="AJ572" s="46">
        <v>1401</v>
      </c>
      <c r="AK572" s="46">
        <v>1385</v>
      </c>
      <c r="AL572" s="46">
        <v>1379</v>
      </c>
      <c r="AM572" s="46">
        <v>1371</v>
      </c>
      <c r="AN572" s="46">
        <v>1377</v>
      </c>
      <c r="AO572" s="46">
        <v>1388</v>
      </c>
      <c r="AP572" s="46">
        <v>1404</v>
      </c>
      <c r="AQ572" s="46">
        <v>1412</v>
      </c>
      <c r="AR572" s="47">
        <v>1422</v>
      </c>
      <c r="AS572" s="80" t="str">
        <f>IF(COUNTIF(B$20:B572,B572)=1,1,"-")</f>
        <v>-</v>
      </c>
      <c r="AT572" s="80" t="str">
        <f>IF(COUNTIF(J$20:J572,J572)=1,1,"-")</f>
        <v>-</v>
      </c>
      <c r="AU572" s="80" t="str">
        <f>IF(COUNTIF(K$20:K572,K572)=1,1,"-")</f>
        <v>-</v>
      </c>
      <c r="AV572" s="80" t="str">
        <f>IF(COUNTIF(I$20:I572,I572)=1,1,"-")</f>
        <v>-</v>
      </c>
      <c r="AW572" s="48" t="s">
        <v>241</v>
      </c>
      <c r="AZ572"/>
      <c r="BA572"/>
      <c r="BB572"/>
      <c r="BC572"/>
      <c r="BD572"/>
    </row>
    <row r="573" spans="1:56" ht="15.75" customHeight="1" x14ac:dyDescent="0.2">
      <c r="A573" s="93" t="s">
        <v>1798</v>
      </c>
      <c r="B573" s="95" t="s">
        <v>2172</v>
      </c>
      <c r="C573" s="94" t="s">
        <v>2173</v>
      </c>
      <c r="D573" s="94" t="s">
        <v>86</v>
      </c>
      <c r="E573" s="94" t="s">
        <v>86</v>
      </c>
      <c r="F573" s="94" t="s">
        <v>395</v>
      </c>
      <c r="G573" s="96" t="s">
        <v>1601</v>
      </c>
      <c r="H573" s="96" t="s">
        <v>1602</v>
      </c>
      <c r="I573" s="96" t="s">
        <v>86</v>
      </c>
      <c r="J573" s="96" t="s">
        <v>86</v>
      </c>
      <c r="K573" s="96" t="s">
        <v>395</v>
      </c>
      <c r="L573" s="65">
        <f>HLOOKUP(L$20,$S$18:$AW573,ROW($S573)-ROW($S$18)+1,FALSE)</f>
        <v>2726</v>
      </c>
      <c r="M573" s="65">
        <f>HLOOKUP(M$20,$S$18:$AW573,ROW($S573)-ROW($S$18)+1,FALSE)</f>
        <v>3201</v>
      </c>
      <c r="N573" s="66">
        <f t="shared" si="13"/>
        <v>0.17424798239178285</v>
      </c>
      <c r="O573" s="31">
        <f>IF(ISERROR(SUMIF($B$21:$B$672,$B573,$M$21:$M$672)/SUMIF($B$21:$B$672,$B573,$L$21:$L$672)-1),"-",SUMIF($B$21:$B$672,$B573,$M$21:$M$672)/SUMIF($B$21:$B$672,$B573,$L$21:$L$672)-1)</f>
        <v>0.14064976228209192</v>
      </c>
      <c r="P573" s="31">
        <f>IF(ISERROR(SUMIF($J$21:$J$672,$J573,$M$21:$M$672)/SUMIF($J$21:$J$672,$J573,$L$21:$L$672)-1),"-",SUMIF($J$21:$J$672,$J573,$M$21:$M$672)/SUMIF($J$21:$J$672,$J573,$L$21:$L$672)-1)</f>
        <v>9.1339071101806724E-2</v>
      </c>
      <c r="Q573" s="31">
        <f>IF(ISERROR(SUMIF($K$21:$K$672,$K573,$M$21:$M$672)/SUMIF($K$21:$K$672,$K573,$L$21:$L$672)-1),"-",SUMIF($K$21:$K$672,$K573,$M$21:$M$672)/SUMIF($K$21:$K$672,$K573,$L$21:$L$672)-1)</f>
        <v>-1.9312825455785054E-2</v>
      </c>
      <c r="R573" s="31">
        <f>IF(ISERROR(SUMIF($I$21:$I$672,$I573,$M$21:$M$672)/SUMIF($I$21:$I$672,$I573,$L$21:$L$672)-1),"-",SUMIF($I$21:$I$672,$I573,$M$21:$M$672)/SUMIF($I$21:$I$672,$I573,$L$21:$L$672)-1)</f>
        <v>9.2878722485973286E-2</v>
      </c>
      <c r="S573" s="46">
        <v>2052</v>
      </c>
      <c r="T573" s="46">
        <v>2120</v>
      </c>
      <c r="U573" s="46">
        <v>2096</v>
      </c>
      <c r="V573" s="46">
        <v>2209</v>
      </c>
      <c r="W573" s="46">
        <v>2367</v>
      </c>
      <c r="X573" s="46">
        <v>2726</v>
      </c>
      <c r="Y573" s="46">
        <v>2924</v>
      </c>
      <c r="Z573" s="46">
        <v>3131</v>
      </c>
      <c r="AA573" s="46">
        <v>3275</v>
      </c>
      <c r="AB573" s="46">
        <v>3261</v>
      </c>
      <c r="AC573" s="46">
        <v>3201</v>
      </c>
      <c r="AD573" s="46">
        <v>3174</v>
      </c>
      <c r="AE573" s="46">
        <v>3171</v>
      </c>
      <c r="AF573" s="46">
        <v>3211</v>
      </c>
      <c r="AG573" s="46">
        <v>3228</v>
      </c>
      <c r="AH573" s="46">
        <v>3267</v>
      </c>
      <c r="AI573" s="46">
        <v>3276</v>
      </c>
      <c r="AJ573" s="46">
        <v>3269</v>
      </c>
      <c r="AK573" s="46">
        <v>3267</v>
      </c>
      <c r="AL573" s="46">
        <v>3236</v>
      </c>
      <c r="AM573" s="46">
        <v>3254</v>
      </c>
      <c r="AN573" s="46">
        <v>3312</v>
      </c>
      <c r="AO573" s="46">
        <v>3349</v>
      </c>
      <c r="AP573" s="46">
        <v>3391</v>
      </c>
      <c r="AQ573" s="46">
        <v>3442</v>
      </c>
      <c r="AR573" s="47">
        <v>3515</v>
      </c>
      <c r="AS573" s="80" t="str">
        <f>IF(COUNTIF(B$20:B573,B573)=1,1,"-")</f>
        <v>-</v>
      </c>
      <c r="AT573" s="80" t="str">
        <f>IF(COUNTIF(J$20:J573,J573)=1,1,"-")</f>
        <v>-</v>
      </c>
      <c r="AU573" s="80" t="str">
        <f>IF(COUNTIF(K$20:K573,K573)=1,1,"-")</f>
        <v>-</v>
      </c>
      <c r="AV573" s="80" t="str">
        <f>IF(COUNTIF(I$20:I573,I573)=1,1,"-")</f>
        <v>-</v>
      </c>
      <c r="AW573" s="48" t="s">
        <v>241</v>
      </c>
      <c r="AZ573"/>
      <c r="BA573"/>
      <c r="BB573"/>
      <c r="BC573"/>
      <c r="BD573"/>
    </row>
    <row r="574" spans="1:56" ht="15.75" customHeight="1" x14ac:dyDescent="0.2">
      <c r="A574" s="93" t="s">
        <v>1798</v>
      </c>
      <c r="B574" s="95" t="s">
        <v>2254</v>
      </c>
      <c r="C574" s="94" t="s">
        <v>2255</v>
      </c>
      <c r="D574" s="94" t="s">
        <v>191</v>
      </c>
      <c r="E574" s="94" t="s">
        <v>191</v>
      </c>
      <c r="F574" s="94" t="s">
        <v>392</v>
      </c>
      <c r="G574" s="96" t="s">
        <v>1603</v>
      </c>
      <c r="H574" s="96" t="s">
        <v>1604</v>
      </c>
      <c r="I574" s="96" t="s">
        <v>191</v>
      </c>
      <c r="J574" s="96" t="s">
        <v>191</v>
      </c>
      <c r="K574" s="96" t="s">
        <v>392</v>
      </c>
      <c r="L574" s="65">
        <f>HLOOKUP(L$20,$S$18:$AW574,ROW($S574)-ROW($S$18)+1,FALSE)</f>
        <v>2069</v>
      </c>
      <c r="M574" s="65">
        <f>HLOOKUP(M$20,$S$18:$AW574,ROW($S574)-ROW($S$18)+1,FALSE)</f>
        <v>1948</v>
      </c>
      <c r="N574" s="66">
        <f t="shared" si="13"/>
        <v>-5.8482358627356179E-2</v>
      </c>
      <c r="O574" s="31">
        <f>IF(ISERROR(SUMIF($B$21:$B$672,$B574,$M$21:$M$672)/SUMIF($B$21:$B$672,$B574,$L$21:$L$672)-1),"-",SUMIF($B$21:$B$672,$B574,$M$21:$M$672)/SUMIF($B$21:$B$672,$B574,$L$21:$L$672)-1)</f>
        <v>-6.0452238117212787E-2</v>
      </c>
      <c r="P574" s="31">
        <f>IF(ISERROR(SUMIF($J$21:$J$672,$J574,$M$21:$M$672)/SUMIF($J$21:$J$672,$J574,$L$21:$L$672)-1),"-",SUMIF($J$21:$J$672,$J574,$M$21:$M$672)/SUMIF($J$21:$J$672,$J574,$L$21:$L$672)-1)</f>
        <v>-8.0116110304789601E-2</v>
      </c>
      <c r="Q574" s="31">
        <f>IF(ISERROR(SUMIF($K$21:$K$672,$K574,$M$21:$M$672)/SUMIF($K$21:$K$672,$K574,$L$21:$L$672)-1),"-",SUMIF($K$21:$K$672,$K574,$M$21:$M$672)/SUMIF($K$21:$K$672,$K574,$L$21:$L$672)-1)</f>
        <v>-7.1599657827202789E-2</v>
      </c>
      <c r="R574" s="31">
        <f>IF(ISERROR(SUMIF($I$21:$I$672,$I574,$M$21:$M$672)/SUMIF($I$21:$I$672,$I574,$L$21:$L$672)-1),"-",SUMIF($I$21:$I$672,$I574,$M$21:$M$672)/SUMIF($I$21:$I$672,$I574,$L$21:$L$672)-1)</f>
        <v>-8.0116110304789601E-2</v>
      </c>
      <c r="S574" s="46">
        <v>1985</v>
      </c>
      <c r="T574" s="46">
        <v>1964</v>
      </c>
      <c r="U574" s="46">
        <v>1895</v>
      </c>
      <c r="V574" s="46">
        <v>1927</v>
      </c>
      <c r="W574" s="46">
        <v>1947</v>
      </c>
      <c r="X574" s="46">
        <v>2069</v>
      </c>
      <c r="Y574" s="46">
        <v>2167</v>
      </c>
      <c r="Z574" s="46">
        <v>2194</v>
      </c>
      <c r="AA574" s="46">
        <v>2151</v>
      </c>
      <c r="AB574" s="46">
        <v>2065</v>
      </c>
      <c r="AC574" s="46">
        <v>1948</v>
      </c>
      <c r="AD574" s="46">
        <v>1853</v>
      </c>
      <c r="AE574" s="46">
        <v>1792</v>
      </c>
      <c r="AF574" s="46">
        <v>1746</v>
      </c>
      <c r="AG574" s="46">
        <v>1709</v>
      </c>
      <c r="AH574" s="46">
        <v>1667</v>
      </c>
      <c r="AI574" s="46">
        <v>1624</v>
      </c>
      <c r="AJ574" s="46">
        <v>1602</v>
      </c>
      <c r="AK574" s="46">
        <v>1587</v>
      </c>
      <c r="AL574" s="46">
        <v>1579</v>
      </c>
      <c r="AM574" s="46">
        <v>1574</v>
      </c>
      <c r="AN574" s="46">
        <v>1573</v>
      </c>
      <c r="AO574" s="46">
        <v>1582</v>
      </c>
      <c r="AP574" s="46">
        <v>1586</v>
      </c>
      <c r="AQ574" s="46">
        <v>1590</v>
      </c>
      <c r="AR574" s="47">
        <v>1593</v>
      </c>
      <c r="AS574" s="80" t="str">
        <f>IF(COUNTIF(B$20:B574,B574)=1,1,"-")</f>
        <v>-</v>
      </c>
      <c r="AT574" s="80" t="str">
        <f>IF(COUNTIF(J$20:J574,J574)=1,1,"-")</f>
        <v>-</v>
      </c>
      <c r="AU574" s="80" t="str">
        <f>IF(COUNTIF(K$20:K574,K574)=1,1,"-")</f>
        <v>-</v>
      </c>
      <c r="AV574" s="80" t="str">
        <f>IF(COUNTIF(I$20:I574,I574)=1,1,"-")</f>
        <v>-</v>
      </c>
      <c r="AW574" s="48" t="s">
        <v>241</v>
      </c>
      <c r="AZ574"/>
      <c r="BA574"/>
      <c r="BB574"/>
      <c r="BC574"/>
      <c r="BD574"/>
    </row>
    <row r="575" spans="1:56" ht="15.75" customHeight="1" x14ac:dyDescent="0.2">
      <c r="A575" s="93" t="s">
        <v>1798</v>
      </c>
      <c r="B575" s="95" t="s">
        <v>2320</v>
      </c>
      <c r="C575" s="94" t="s">
        <v>2321</v>
      </c>
      <c r="D575" s="94" t="s">
        <v>309</v>
      </c>
      <c r="E575" s="94" t="s">
        <v>25</v>
      </c>
      <c r="F575" s="94" t="s">
        <v>390</v>
      </c>
      <c r="G575" s="96" t="s">
        <v>1605</v>
      </c>
      <c r="H575" s="96" t="s">
        <v>1606</v>
      </c>
      <c r="I575" s="96" t="s">
        <v>309</v>
      </c>
      <c r="J575" s="96" t="s">
        <v>25</v>
      </c>
      <c r="K575" s="96" t="s">
        <v>390</v>
      </c>
      <c r="L575" s="65">
        <f>HLOOKUP(L$20,$S$18:$AW575,ROW($S575)-ROW($S$18)+1,FALSE)</f>
        <v>3152</v>
      </c>
      <c r="M575" s="65">
        <f>HLOOKUP(M$20,$S$18:$AW575,ROW($S575)-ROW($S$18)+1,FALSE)</f>
        <v>2928</v>
      </c>
      <c r="N575" s="66">
        <f t="shared" si="13"/>
        <v>-7.1065989847715727E-2</v>
      </c>
      <c r="O575" s="31">
        <f>IF(ISERROR(SUMIF($B$21:$B$672,$B575,$M$21:$M$672)/SUMIF($B$21:$B$672,$B575,$L$21:$L$672)-1),"-",SUMIF($B$21:$B$672,$B575,$M$21:$M$672)/SUMIF($B$21:$B$672,$B575,$L$21:$L$672)-1)</f>
        <v>-7.1065989847715727E-2</v>
      </c>
      <c r="P575" s="31">
        <f>IF(ISERROR(SUMIF($J$21:$J$672,$J575,$M$21:$M$672)/SUMIF($J$21:$J$672,$J575,$L$21:$L$672)-1),"-",SUMIF($J$21:$J$672,$J575,$M$21:$M$672)/SUMIF($J$21:$J$672,$J575,$L$21:$L$672)-1)</f>
        <v>-6.6173331435890104E-2</v>
      </c>
      <c r="Q575" s="31">
        <f>IF(ISERROR(SUMIF($K$21:$K$672,$K575,$M$21:$M$672)/SUMIF($K$21:$K$672,$K575,$L$21:$L$672)-1),"-",SUMIF($K$21:$K$672,$K575,$M$21:$M$672)/SUMIF($K$21:$K$672,$K575,$L$21:$L$672)-1)</f>
        <v>-6.9640082528846903E-2</v>
      </c>
      <c r="R575" s="31">
        <f>IF(ISERROR(SUMIF($I$21:$I$672,$I575,$M$21:$M$672)/SUMIF($I$21:$I$672,$I575,$L$21:$L$672)-1),"-",SUMIF($I$21:$I$672,$I575,$M$21:$M$672)/SUMIF($I$21:$I$672,$I575,$L$21:$L$672)-1)</f>
        <v>-6.6173331435890104E-2</v>
      </c>
      <c r="S575" s="46">
        <v>2998</v>
      </c>
      <c r="T575" s="46">
        <v>2977</v>
      </c>
      <c r="U575" s="46">
        <v>3022</v>
      </c>
      <c r="V575" s="46">
        <v>2906</v>
      </c>
      <c r="W575" s="46">
        <v>3058</v>
      </c>
      <c r="X575" s="46">
        <v>3152</v>
      </c>
      <c r="Y575" s="46">
        <v>3145</v>
      </c>
      <c r="Z575" s="46">
        <v>3170</v>
      </c>
      <c r="AA575" s="46">
        <v>3096</v>
      </c>
      <c r="AB575" s="46">
        <v>2997</v>
      </c>
      <c r="AC575" s="46">
        <v>2928</v>
      </c>
      <c r="AD575" s="46">
        <v>2860</v>
      </c>
      <c r="AE575" s="46">
        <v>2823</v>
      </c>
      <c r="AF575" s="46">
        <v>2776</v>
      </c>
      <c r="AG575" s="46">
        <v>2735</v>
      </c>
      <c r="AH575" s="46">
        <v>2684</v>
      </c>
      <c r="AI575" s="46">
        <v>2623</v>
      </c>
      <c r="AJ575" s="46">
        <v>2572</v>
      </c>
      <c r="AK575" s="46">
        <v>2545</v>
      </c>
      <c r="AL575" s="46">
        <v>2524</v>
      </c>
      <c r="AM575" s="46">
        <v>2533</v>
      </c>
      <c r="AN575" s="46">
        <v>2545</v>
      </c>
      <c r="AO575" s="46">
        <v>2545</v>
      </c>
      <c r="AP575" s="46">
        <v>2562</v>
      </c>
      <c r="AQ575" s="46">
        <v>2579</v>
      </c>
      <c r="AR575" s="47">
        <v>2587</v>
      </c>
      <c r="AS575" s="80">
        <f>IF(COUNTIF(B$20:B575,B575)=1,1,"-")</f>
        <v>1</v>
      </c>
      <c r="AT575" s="80" t="str">
        <f>IF(COUNTIF(J$20:J575,J575)=1,1,"-")</f>
        <v>-</v>
      </c>
      <c r="AU575" s="80" t="str">
        <f>IF(COUNTIF(K$20:K575,K575)=1,1,"-")</f>
        <v>-</v>
      </c>
      <c r="AV575" s="80" t="str">
        <f>IF(COUNTIF(I$20:I575,I575)=1,1,"-")</f>
        <v>-</v>
      </c>
      <c r="AW575" s="48" t="s">
        <v>241</v>
      </c>
      <c r="AZ575"/>
      <c r="BA575"/>
      <c r="BB575"/>
      <c r="BC575"/>
      <c r="BD575"/>
    </row>
    <row r="576" spans="1:56" ht="15.75" customHeight="1" x14ac:dyDescent="0.2">
      <c r="A576" s="93" t="s">
        <v>1798</v>
      </c>
      <c r="B576" s="95" t="s">
        <v>1877</v>
      </c>
      <c r="C576" s="94" t="s">
        <v>1878</v>
      </c>
      <c r="D576" s="94" t="s">
        <v>359</v>
      </c>
      <c r="E576" s="94" t="s">
        <v>85</v>
      </c>
      <c r="F576" s="94" t="s">
        <v>390</v>
      </c>
      <c r="G576" s="96" t="s">
        <v>1607</v>
      </c>
      <c r="H576" s="96" t="s">
        <v>1608</v>
      </c>
      <c r="I576" s="96" t="s">
        <v>359</v>
      </c>
      <c r="J576" s="96" t="s">
        <v>85</v>
      </c>
      <c r="K576" s="96" t="s">
        <v>390</v>
      </c>
      <c r="L576" s="65">
        <f>HLOOKUP(L$20,$S$18:$AW576,ROW($S576)-ROW($S$18)+1,FALSE)</f>
        <v>2455</v>
      </c>
      <c r="M576" s="65">
        <f>HLOOKUP(M$20,$S$18:$AW576,ROW($S576)-ROW($S$18)+1,FALSE)</f>
        <v>2281</v>
      </c>
      <c r="N576" s="66">
        <f t="shared" si="13"/>
        <v>-7.087576374745419E-2</v>
      </c>
      <c r="O576" s="31">
        <f>IF(ISERROR(SUMIF($B$21:$B$672,$B576,$M$21:$M$672)/SUMIF($B$21:$B$672,$B576,$L$21:$L$672)-1),"-",SUMIF($B$21:$B$672,$B576,$M$21:$M$672)/SUMIF($B$21:$B$672,$B576,$L$21:$L$672)-1)</f>
        <v>-8.4411003997178491E-2</v>
      </c>
      <c r="P576" s="31">
        <f>IF(ISERROR(SUMIF($J$21:$J$672,$J576,$M$21:$M$672)/SUMIF($J$21:$J$672,$J576,$L$21:$L$672)-1),"-",SUMIF($J$21:$J$672,$J576,$M$21:$M$672)/SUMIF($J$21:$J$672,$J576,$L$21:$L$672)-1)</f>
        <v>-8.1745644031916642E-2</v>
      </c>
      <c r="Q576" s="31">
        <f>IF(ISERROR(SUMIF($K$21:$K$672,$K576,$M$21:$M$672)/SUMIF($K$21:$K$672,$K576,$L$21:$L$672)-1),"-",SUMIF($K$21:$K$672,$K576,$M$21:$M$672)/SUMIF($K$21:$K$672,$K576,$L$21:$L$672)-1)</f>
        <v>-6.9640082528846903E-2</v>
      </c>
      <c r="R576" s="31">
        <f>IF(ISERROR(SUMIF($I$21:$I$672,$I576,$M$21:$M$672)/SUMIF($I$21:$I$672,$I576,$L$21:$L$672)-1),"-",SUMIF($I$21:$I$672,$I576,$M$21:$M$672)/SUMIF($I$21:$I$672,$I576,$L$21:$L$672)-1)</f>
        <v>-8.3315621679064811E-2</v>
      </c>
      <c r="S576" s="46">
        <v>2546</v>
      </c>
      <c r="T576" s="46">
        <v>2522</v>
      </c>
      <c r="U576" s="46">
        <v>2494</v>
      </c>
      <c r="V576" s="46">
        <v>2462</v>
      </c>
      <c r="W576" s="46">
        <v>2430</v>
      </c>
      <c r="X576" s="46">
        <v>2455</v>
      </c>
      <c r="Y576" s="46">
        <v>2493</v>
      </c>
      <c r="Z576" s="46">
        <v>2476</v>
      </c>
      <c r="AA576" s="46">
        <v>2439</v>
      </c>
      <c r="AB576" s="46">
        <v>2353</v>
      </c>
      <c r="AC576" s="46">
        <v>2281</v>
      </c>
      <c r="AD576" s="46">
        <v>2216</v>
      </c>
      <c r="AE576" s="46">
        <v>2167</v>
      </c>
      <c r="AF576" s="46">
        <v>2102</v>
      </c>
      <c r="AG576" s="46">
        <v>2046</v>
      </c>
      <c r="AH576" s="46">
        <v>2007</v>
      </c>
      <c r="AI576" s="46">
        <v>1963</v>
      </c>
      <c r="AJ576" s="46">
        <v>1916</v>
      </c>
      <c r="AK576" s="46">
        <v>1884</v>
      </c>
      <c r="AL576" s="46">
        <v>1869</v>
      </c>
      <c r="AM576" s="46">
        <v>1852</v>
      </c>
      <c r="AN576" s="46">
        <v>1858</v>
      </c>
      <c r="AO576" s="46">
        <v>1876</v>
      </c>
      <c r="AP576" s="46">
        <v>1881</v>
      </c>
      <c r="AQ576" s="46">
        <v>1898</v>
      </c>
      <c r="AR576" s="47">
        <v>1911</v>
      </c>
      <c r="AS576" s="80" t="str">
        <f>IF(COUNTIF(B$20:B576,B576)=1,1,"-")</f>
        <v>-</v>
      </c>
      <c r="AT576" s="80" t="str">
        <f>IF(COUNTIF(J$20:J576,J576)=1,1,"-")</f>
        <v>-</v>
      </c>
      <c r="AU576" s="80" t="str">
        <f>IF(COUNTIF(K$20:K576,K576)=1,1,"-")</f>
        <v>-</v>
      </c>
      <c r="AV576" s="80" t="str">
        <f>IF(COUNTIF(I$20:I576,I576)=1,1,"-")</f>
        <v>-</v>
      </c>
      <c r="AW576" s="48" t="s">
        <v>241</v>
      </c>
      <c r="AZ576"/>
      <c r="BA576"/>
      <c r="BB576"/>
      <c r="BC576"/>
      <c r="BD576"/>
    </row>
    <row r="577" spans="1:56" ht="15.75" customHeight="1" x14ac:dyDescent="0.2">
      <c r="A577" s="93" t="s">
        <v>1798</v>
      </c>
      <c r="B577" s="95" t="s">
        <v>2322</v>
      </c>
      <c r="C577" s="94" t="s">
        <v>2323</v>
      </c>
      <c r="D577" s="94" t="s">
        <v>97</v>
      </c>
      <c r="E577" s="94" t="s">
        <v>97</v>
      </c>
      <c r="F577" s="94" t="s">
        <v>390</v>
      </c>
      <c r="G577" s="96" t="s">
        <v>1609</v>
      </c>
      <c r="H577" s="96" t="s">
        <v>1610</v>
      </c>
      <c r="I577" s="96" t="s">
        <v>97</v>
      </c>
      <c r="J577" s="96" t="s">
        <v>97</v>
      </c>
      <c r="K577" s="96" t="s">
        <v>390</v>
      </c>
      <c r="L577" s="65">
        <f>HLOOKUP(L$20,$S$18:$AW577,ROW($S577)-ROW($S$18)+1,FALSE)</f>
        <v>2029</v>
      </c>
      <c r="M577" s="65">
        <f>HLOOKUP(M$20,$S$18:$AW577,ROW($S577)-ROW($S$18)+1,FALSE)</f>
        <v>1878</v>
      </c>
      <c r="N577" s="66">
        <f t="shared" si="13"/>
        <v>-7.4420896993592889E-2</v>
      </c>
      <c r="O577" s="31">
        <f>IF(ISERROR(SUMIF($B$21:$B$672,$B577,$M$21:$M$672)/SUMIF($B$21:$B$672,$B577,$L$21:$L$672)-1),"-",SUMIF($B$21:$B$672,$B577,$M$21:$M$672)/SUMIF($B$21:$B$672,$B577,$L$21:$L$672)-1)</f>
        <v>-7.4420896993592889E-2</v>
      </c>
      <c r="P577" s="31">
        <f>IF(ISERROR(SUMIF($J$21:$J$672,$J577,$M$21:$M$672)/SUMIF($J$21:$J$672,$J577,$L$21:$L$672)-1),"-",SUMIF($J$21:$J$672,$J577,$M$21:$M$672)/SUMIF($J$21:$J$672,$J577,$L$21:$L$672)-1)</f>
        <v>-7.6547842401500921E-2</v>
      </c>
      <c r="Q577" s="31">
        <f>IF(ISERROR(SUMIF($K$21:$K$672,$K577,$M$21:$M$672)/SUMIF($K$21:$K$672,$K577,$L$21:$L$672)-1),"-",SUMIF($K$21:$K$672,$K577,$M$21:$M$672)/SUMIF($K$21:$K$672,$K577,$L$21:$L$672)-1)</f>
        <v>-6.9640082528846903E-2</v>
      </c>
      <c r="R577" s="31">
        <f>IF(ISERROR(SUMIF($I$21:$I$672,$I577,$M$21:$M$672)/SUMIF($I$21:$I$672,$I577,$L$21:$L$672)-1),"-",SUMIF($I$21:$I$672,$I577,$M$21:$M$672)/SUMIF($I$21:$I$672,$I577,$L$21:$L$672)-1)</f>
        <v>-7.6547842401500921E-2</v>
      </c>
      <c r="S577" s="46">
        <v>1864</v>
      </c>
      <c r="T577" s="46">
        <v>1860</v>
      </c>
      <c r="U577" s="46">
        <v>1896</v>
      </c>
      <c r="V577" s="46">
        <v>1983</v>
      </c>
      <c r="W577" s="46">
        <v>2039</v>
      </c>
      <c r="X577" s="46">
        <v>2029</v>
      </c>
      <c r="Y577" s="46">
        <v>2039</v>
      </c>
      <c r="Z577" s="46">
        <v>2012</v>
      </c>
      <c r="AA577" s="46">
        <v>1965</v>
      </c>
      <c r="AB577" s="46">
        <v>1917</v>
      </c>
      <c r="AC577" s="46">
        <v>1878</v>
      </c>
      <c r="AD577" s="46">
        <v>1849</v>
      </c>
      <c r="AE577" s="46">
        <v>1827</v>
      </c>
      <c r="AF577" s="46">
        <v>1809</v>
      </c>
      <c r="AG577" s="46">
        <v>1785</v>
      </c>
      <c r="AH577" s="46">
        <v>1756</v>
      </c>
      <c r="AI577" s="46">
        <v>1730</v>
      </c>
      <c r="AJ577" s="46">
        <v>1682</v>
      </c>
      <c r="AK577" s="46">
        <v>1653</v>
      </c>
      <c r="AL577" s="46">
        <v>1630</v>
      </c>
      <c r="AM577" s="46">
        <v>1624</v>
      </c>
      <c r="AN577" s="46">
        <v>1635</v>
      </c>
      <c r="AO577" s="46">
        <v>1636</v>
      </c>
      <c r="AP577" s="46">
        <v>1646</v>
      </c>
      <c r="AQ577" s="46">
        <v>1651</v>
      </c>
      <c r="AR577" s="47">
        <v>1661</v>
      </c>
      <c r="AS577" s="80">
        <f>IF(COUNTIF(B$20:B577,B577)=1,1,"-")</f>
        <v>1</v>
      </c>
      <c r="AT577" s="80" t="str">
        <f>IF(COUNTIF(J$20:J577,J577)=1,1,"-")</f>
        <v>-</v>
      </c>
      <c r="AU577" s="80" t="str">
        <f>IF(COUNTIF(K$20:K577,K577)=1,1,"-")</f>
        <v>-</v>
      </c>
      <c r="AV577" s="80" t="str">
        <f>IF(COUNTIF(I$20:I577,I577)=1,1,"-")</f>
        <v>-</v>
      </c>
      <c r="AW577" s="48" t="s">
        <v>241</v>
      </c>
      <c r="AZ577"/>
      <c r="BA577"/>
      <c r="BB577"/>
      <c r="BC577"/>
      <c r="BD577"/>
    </row>
    <row r="578" spans="1:56" ht="15.75" customHeight="1" x14ac:dyDescent="0.2">
      <c r="A578" s="93" t="s">
        <v>1798</v>
      </c>
      <c r="B578" s="95" t="s">
        <v>2324</v>
      </c>
      <c r="C578" s="94" t="s">
        <v>2325</v>
      </c>
      <c r="D578" s="94" t="s">
        <v>344</v>
      </c>
      <c r="E578" s="94" t="s">
        <v>183</v>
      </c>
      <c r="F578" s="94" t="s">
        <v>391</v>
      </c>
      <c r="G578" s="96" t="s">
        <v>1611</v>
      </c>
      <c r="H578" s="96" t="s">
        <v>1612</v>
      </c>
      <c r="I578" s="96" t="s">
        <v>344</v>
      </c>
      <c r="J578" s="96" t="s">
        <v>183</v>
      </c>
      <c r="K578" s="96" t="s">
        <v>391</v>
      </c>
      <c r="L578" s="65">
        <f>HLOOKUP(L$20,$S$18:$AW578,ROW($S578)-ROW($S$18)+1,FALSE)</f>
        <v>4167</v>
      </c>
      <c r="M578" s="65">
        <f>HLOOKUP(M$20,$S$18:$AW578,ROW($S578)-ROW($S$18)+1,FALSE)</f>
        <v>3909</v>
      </c>
      <c r="N578" s="66">
        <f t="shared" si="13"/>
        <v>-6.1915046796256257E-2</v>
      </c>
      <c r="O578" s="31">
        <f>IF(ISERROR(SUMIF($B$21:$B$672,$B578,$M$21:$M$672)/SUMIF($B$21:$B$672,$B578,$L$21:$L$672)-1),"-",SUMIF($B$21:$B$672,$B578,$M$21:$M$672)/SUMIF($B$21:$B$672,$B578,$L$21:$L$672)-1)</f>
        <v>-6.1915046796256257E-2</v>
      </c>
      <c r="P578" s="31">
        <f>IF(ISERROR(SUMIF($J$21:$J$672,$J578,$M$21:$M$672)/SUMIF($J$21:$J$672,$J578,$L$21:$L$672)-1),"-",SUMIF($J$21:$J$672,$J578,$M$21:$M$672)/SUMIF($J$21:$J$672,$J578,$L$21:$L$672)-1)</f>
        <v>-0.10967885320591175</v>
      </c>
      <c r="Q578" s="31">
        <f>IF(ISERROR(SUMIF($K$21:$K$672,$K578,$M$21:$M$672)/SUMIF($K$21:$K$672,$K578,$L$21:$L$672)-1),"-",SUMIF($K$21:$K$672,$K578,$M$21:$M$672)/SUMIF($K$21:$K$672,$K578,$L$21:$L$672)-1)</f>
        <v>-3.0916047319583084E-2</v>
      </c>
      <c r="R578" s="31">
        <f>IF(ISERROR(SUMIF($I$21:$I$672,$I578,$M$21:$M$672)/SUMIF($I$21:$I$672,$I578,$L$21:$L$672)-1),"-",SUMIF($I$21:$I$672,$I578,$M$21:$M$672)/SUMIF($I$21:$I$672,$I578,$L$21:$L$672)-1)</f>
        <v>-0.10967885320591175</v>
      </c>
      <c r="S578" s="46">
        <v>4422</v>
      </c>
      <c r="T578" s="46">
        <v>4236</v>
      </c>
      <c r="U578" s="46">
        <v>4132</v>
      </c>
      <c r="V578" s="46">
        <v>4026</v>
      </c>
      <c r="W578" s="46">
        <v>4005</v>
      </c>
      <c r="X578" s="46">
        <v>4167</v>
      </c>
      <c r="Y578" s="46">
        <v>4276</v>
      </c>
      <c r="Z578" s="46">
        <v>4284</v>
      </c>
      <c r="AA578" s="46">
        <v>4201</v>
      </c>
      <c r="AB578" s="46">
        <v>4043</v>
      </c>
      <c r="AC578" s="46">
        <v>3909</v>
      </c>
      <c r="AD578" s="46">
        <v>3823</v>
      </c>
      <c r="AE578" s="46">
        <v>3763</v>
      </c>
      <c r="AF578" s="46">
        <v>3702</v>
      </c>
      <c r="AG578" s="46">
        <v>3656</v>
      </c>
      <c r="AH578" s="46">
        <v>3583</v>
      </c>
      <c r="AI578" s="46">
        <v>3498</v>
      </c>
      <c r="AJ578" s="46">
        <v>3439</v>
      </c>
      <c r="AK578" s="46">
        <v>3392</v>
      </c>
      <c r="AL578" s="46">
        <v>3389</v>
      </c>
      <c r="AM578" s="46">
        <v>3398</v>
      </c>
      <c r="AN578" s="46">
        <v>3438</v>
      </c>
      <c r="AO578" s="46">
        <v>3487</v>
      </c>
      <c r="AP578" s="46">
        <v>3543</v>
      </c>
      <c r="AQ578" s="46">
        <v>3600</v>
      </c>
      <c r="AR578" s="47">
        <v>3649</v>
      </c>
      <c r="AS578" s="80">
        <f>IF(COUNTIF(B$20:B578,B578)=1,1,"-")</f>
        <v>1</v>
      </c>
      <c r="AT578" s="80" t="str">
        <f>IF(COUNTIF(J$20:J578,J578)=1,1,"-")</f>
        <v>-</v>
      </c>
      <c r="AU578" s="80" t="str">
        <f>IF(COUNTIF(K$20:K578,K578)=1,1,"-")</f>
        <v>-</v>
      </c>
      <c r="AV578" s="80" t="str">
        <f>IF(COUNTIF(I$20:I578,I578)=1,1,"-")</f>
        <v>-</v>
      </c>
      <c r="AW578" s="48" t="s">
        <v>241</v>
      </c>
      <c r="AZ578"/>
      <c r="BA578"/>
      <c r="BB578"/>
      <c r="BC578"/>
      <c r="BD578"/>
    </row>
    <row r="579" spans="1:56" ht="15.75" customHeight="1" x14ac:dyDescent="0.2">
      <c r="A579" s="93" t="s">
        <v>1798</v>
      </c>
      <c r="B579" s="95" t="s">
        <v>2326</v>
      </c>
      <c r="C579" s="94" t="s">
        <v>2327</v>
      </c>
      <c r="D579" s="94" t="s">
        <v>28</v>
      </c>
      <c r="E579" s="94" t="s">
        <v>28</v>
      </c>
      <c r="F579" s="94" t="s">
        <v>391</v>
      </c>
      <c r="G579" s="96" t="s">
        <v>1613</v>
      </c>
      <c r="H579" s="96" t="s">
        <v>1614</v>
      </c>
      <c r="I579" s="96" t="s">
        <v>28</v>
      </c>
      <c r="J579" s="96" t="s">
        <v>28</v>
      </c>
      <c r="K579" s="96" t="s">
        <v>391</v>
      </c>
      <c r="L579" s="65">
        <f>HLOOKUP(L$20,$S$18:$AW579,ROW($S579)-ROW($S$18)+1,FALSE)</f>
        <v>4235</v>
      </c>
      <c r="M579" s="65">
        <f>HLOOKUP(M$20,$S$18:$AW579,ROW($S579)-ROW($S$18)+1,FALSE)</f>
        <v>3704</v>
      </c>
      <c r="N579" s="66">
        <f t="shared" si="13"/>
        <v>-0.12538370720188907</v>
      </c>
      <c r="O579" s="31">
        <f>IF(ISERROR(SUMIF($B$21:$B$672,$B579,$M$21:$M$672)/SUMIF($B$21:$B$672,$B579,$L$21:$L$672)-1),"-",SUMIF($B$21:$B$672,$B579,$M$21:$M$672)/SUMIF($B$21:$B$672,$B579,$L$21:$L$672)-1)</f>
        <v>-0.12538370720188907</v>
      </c>
      <c r="P579" s="31">
        <f>IF(ISERROR(SUMIF($J$21:$J$672,$J579,$M$21:$M$672)/SUMIF($J$21:$J$672,$J579,$L$21:$L$672)-1),"-",SUMIF($J$21:$J$672,$J579,$M$21:$M$672)/SUMIF($J$21:$J$672,$J579,$L$21:$L$672)-1)</f>
        <v>-0.10577736748980693</v>
      </c>
      <c r="Q579" s="31">
        <f>IF(ISERROR(SUMIF($K$21:$K$672,$K579,$M$21:$M$672)/SUMIF($K$21:$K$672,$K579,$L$21:$L$672)-1),"-",SUMIF($K$21:$K$672,$K579,$M$21:$M$672)/SUMIF($K$21:$K$672,$K579,$L$21:$L$672)-1)</f>
        <v>-3.0916047319583084E-2</v>
      </c>
      <c r="R579" s="31">
        <f>IF(ISERROR(SUMIF($I$21:$I$672,$I579,$M$21:$M$672)/SUMIF($I$21:$I$672,$I579,$L$21:$L$672)-1),"-",SUMIF($I$21:$I$672,$I579,$M$21:$M$672)/SUMIF($I$21:$I$672,$I579,$L$21:$L$672)-1)</f>
        <v>-0.10577736748980693</v>
      </c>
      <c r="S579" s="46">
        <v>3734</v>
      </c>
      <c r="T579" s="46">
        <v>3667</v>
      </c>
      <c r="U579" s="46">
        <v>3647</v>
      </c>
      <c r="V579" s="46">
        <v>3867</v>
      </c>
      <c r="W579" s="46">
        <v>3956</v>
      </c>
      <c r="X579" s="46">
        <v>4235</v>
      </c>
      <c r="Y579" s="46">
        <v>4314</v>
      </c>
      <c r="Z579" s="46">
        <v>4182</v>
      </c>
      <c r="AA579" s="46">
        <v>4082</v>
      </c>
      <c r="AB579" s="46">
        <v>3863</v>
      </c>
      <c r="AC579" s="46">
        <v>3704</v>
      </c>
      <c r="AD579" s="46">
        <v>3598</v>
      </c>
      <c r="AE579" s="46">
        <v>3549</v>
      </c>
      <c r="AF579" s="46">
        <v>3533</v>
      </c>
      <c r="AG579" s="46">
        <v>3493</v>
      </c>
      <c r="AH579" s="46">
        <v>3426</v>
      </c>
      <c r="AI579" s="46">
        <v>3361</v>
      </c>
      <c r="AJ579" s="46">
        <v>3306</v>
      </c>
      <c r="AK579" s="46">
        <v>3287</v>
      </c>
      <c r="AL579" s="46">
        <v>3293</v>
      </c>
      <c r="AM579" s="46">
        <v>3321</v>
      </c>
      <c r="AN579" s="46">
        <v>3367</v>
      </c>
      <c r="AO579" s="46">
        <v>3428</v>
      </c>
      <c r="AP579" s="46">
        <v>3481</v>
      </c>
      <c r="AQ579" s="46">
        <v>3533</v>
      </c>
      <c r="AR579" s="47">
        <v>3593</v>
      </c>
      <c r="AS579" s="80">
        <f>IF(COUNTIF(B$20:B579,B579)=1,1,"-")</f>
        <v>1</v>
      </c>
      <c r="AT579" s="80" t="str">
        <f>IF(COUNTIF(J$20:J579,J579)=1,1,"-")</f>
        <v>-</v>
      </c>
      <c r="AU579" s="80" t="str">
        <f>IF(COUNTIF(K$20:K579,K579)=1,1,"-")</f>
        <v>-</v>
      </c>
      <c r="AV579" s="80" t="str">
        <f>IF(COUNTIF(I$20:I579,I579)=1,1,"-")</f>
        <v>-</v>
      </c>
      <c r="AW579" s="48" t="s">
        <v>241</v>
      </c>
      <c r="AZ579"/>
      <c r="BA579"/>
      <c r="BB579"/>
      <c r="BC579"/>
      <c r="BD579"/>
    </row>
    <row r="580" spans="1:56" ht="15.75" customHeight="1" x14ac:dyDescent="0.2">
      <c r="A580" s="93" t="s">
        <v>1798</v>
      </c>
      <c r="B580" s="95" t="s">
        <v>1907</v>
      </c>
      <c r="C580" s="94" t="s">
        <v>1908</v>
      </c>
      <c r="D580" s="94" t="s">
        <v>22</v>
      </c>
      <c r="E580" s="94" t="s">
        <v>22</v>
      </c>
      <c r="F580" s="94" t="s">
        <v>391</v>
      </c>
      <c r="G580" s="96" t="s">
        <v>1615</v>
      </c>
      <c r="H580" s="96" t="s">
        <v>1616</v>
      </c>
      <c r="I580" s="96" t="s">
        <v>22</v>
      </c>
      <c r="J580" s="96" t="s">
        <v>22</v>
      </c>
      <c r="K580" s="96" t="s">
        <v>391</v>
      </c>
      <c r="L580" s="65">
        <f>HLOOKUP(L$20,$S$18:$AW580,ROW($S580)-ROW($S$18)+1,FALSE)</f>
        <v>545</v>
      </c>
      <c r="M580" s="65">
        <f>HLOOKUP(M$20,$S$18:$AW580,ROW($S580)-ROW($S$18)+1,FALSE)</f>
        <v>485</v>
      </c>
      <c r="N580" s="66">
        <f t="shared" si="13"/>
        <v>-0.11009174311926606</v>
      </c>
      <c r="O580" s="31">
        <f>IF(ISERROR(SUMIF($B$21:$B$672,$B580,$M$21:$M$672)/SUMIF($B$21:$B$672,$B580,$L$21:$L$672)-1),"-",SUMIF($B$21:$B$672,$B580,$M$21:$M$672)/SUMIF($B$21:$B$672,$B580,$L$21:$L$672)-1)</f>
        <v>-2.0822331195775146E-2</v>
      </c>
      <c r="P580" s="31">
        <f>IF(ISERROR(SUMIF($J$21:$J$672,$J580,$M$21:$M$672)/SUMIF($J$21:$J$672,$J580,$L$21:$L$672)-1),"-",SUMIF($J$21:$J$672,$J580,$M$21:$M$672)/SUMIF($J$21:$J$672,$J580,$L$21:$L$672)-1)</f>
        <v>-8.425017345623953E-3</v>
      </c>
      <c r="Q580" s="31">
        <f>IF(ISERROR(SUMIF($K$21:$K$672,$K580,$M$21:$M$672)/SUMIF($K$21:$K$672,$K580,$L$21:$L$672)-1),"-",SUMIF($K$21:$K$672,$K580,$M$21:$M$672)/SUMIF($K$21:$K$672,$K580,$L$21:$L$672)-1)</f>
        <v>-3.0916047319583084E-2</v>
      </c>
      <c r="R580" s="31">
        <f>IF(ISERROR(SUMIF($I$21:$I$672,$I580,$M$21:$M$672)/SUMIF($I$21:$I$672,$I580,$L$21:$L$672)-1),"-",SUMIF($I$21:$I$672,$I580,$M$21:$M$672)/SUMIF($I$21:$I$672,$I580,$L$21:$L$672)-1)</f>
        <v>-8.425017345623953E-3</v>
      </c>
      <c r="S580" s="46">
        <v>912</v>
      </c>
      <c r="T580" s="46">
        <v>686</v>
      </c>
      <c r="U580" s="46">
        <v>576</v>
      </c>
      <c r="V580" s="46">
        <v>516</v>
      </c>
      <c r="W580" s="46">
        <v>524</v>
      </c>
      <c r="X580" s="46">
        <v>545</v>
      </c>
      <c r="Y580" s="46">
        <v>547</v>
      </c>
      <c r="Z580" s="46">
        <v>538</v>
      </c>
      <c r="AA580" s="46">
        <v>531</v>
      </c>
      <c r="AB580" s="46">
        <v>503</v>
      </c>
      <c r="AC580" s="46">
        <v>485</v>
      </c>
      <c r="AD580" s="46">
        <v>477</v>
      </c>
      <c r="AE580" s="46">
        <v>480</v>
      </c>
      <c r="AF580" s="46">
        <v>481</v>
      </c>
      <c r="AG580" s="46">
        <v>478</v>
      </c>
      <c r="AH580" s="46">
        <v>471</v>
      </c>
      <c r="AI580" s="46">
        <v>460</v>
      </c>
      <c r="AJ580" s="46">
        <v>450</v>
      </c>
      <c r="AK580" s="46">
        <v>444</v>
      </c>
      <c r="AL580" s="46">
        <v>441</v>
      </c>
      <c r="AM580" s="46">
        <v>443</v>
      </c>
      <c r="AN580" s="46">
        <v>449</v>
      </c>
      <c r="AO580" s="46">
        <v>455</v>
      </c>
      <c r="AP580" s="46">
        <v>461</v>
      </c>
      <c r="AQ580" s="46">
        <v>465</v>
      </c>
      <c r="AR580" s="47">
        <v>471</v>
      </c>
      <c r="AS580" s="80" t="str">
        <f>IF(COUNTIF(B$20:B580,B580)=1,1,"-")</f>
        <v>-</v>
      </c>
      <c r="AT580" s="80" t="str">
        <f>IF(COUNTIF(J$20:J580,J580)=1,1,"-")</f>
        <v>-</v>
      </c>
      <c r="AU580" s="80" t="str">
        <f>IF(COUNTIF(K$20:K580,K580)=1,1,"-")</f>
        <v>-</v>
      </c>
      <c r="AV580" s="80" t="str">
        <f>IF(COUNTIF(I$20:I580,I580)=1,1,"-")</f>
        <v>-</v>
      </c>
      <c r="AW580" s="48" t="s">
        <v>241</v>
      </c>
      <c r="AZ580"/>
      <c r="BA580"/>
      <c r="BB580"/>
      <c r="BC580"/>
      <c r="BD580"/>
    </row>
    <row r="581" spans="1:56" ht="15.75" customHeight="1" x14ac:dyDescent="0.2">
      <c r="A581" s="93" t="s">
        <v>1798</v>
      </c>
      <c r="B581" s="95" t="s">
        <v>2328</v>
      </c>
      <c r="C581" s="94" t="s">
        <v>2329</v>
      </c>
      <c r="D581" s="94" t="s">
        <v>110</v>
      </c>
      <c r="E581" s="94" t="s">
        <v>110</v>
      </c>
      <c r="F581" s="94" t="s">
        <v>393</v>
      </c>
      <c r="G581" s="96" t="s">
        <v>1617</v>
      </c>
      <c r="H581" s="96" t="s">
        <v>1618</v>
      </c>
      <c r="I581" s="96" t="s">
        <v>110</v>
      </c>
      <c r="J581" s="96" t="s">
        <v>110</v>
      </c>
      <c r="K581" s="96" t="s">
        <v>393</v>
      </c>
      <c r="L581" s="65">
        <f>HLOOKUP(L$20,$S$18:$AW581,ROW($S581)-ROW($S$18)+1,FALSE)</f>
        <v>1414</v>
      </c>
      <c r="M581" s="65">
        <f>HLOOKUP(M$20,$S$18:$AW581,ROW($S581)-ROW($S$18)+1,FALSE)</f>
        <v>1243</v>
      </c>
      <c r="N581" s="66">
        <f t="shared" si="13"/>
        <v>-0.12093352192362095</v>
      </c>
      <c r="O581" s="31">
        <f>IF(ISERROR(SUMIF($B$21:$B$672,$B581,$M$21:$M$672)/SUMIF($B$21:$B$672,$B581,$L$21:$L$672)-1),"-",SUMIF($B$21:$B$672,$B581,$M$21:$M$672)/SUMIF($B$21:$B$672,$B581,$L$21:$L$672)-1)</f>
        <v>-0.12700534759358284</v>
      </c>
      <c r="P581" s="31">
        <f>IF(ISERROR(SUMIF($J$21:$J$672,$J581,$M$21:$M$672)/SUMIF($J$21:$J$672,$J581,$L$21:$L$672)-1),"-",SUMIF($J$21:$J$672,$J581,$M$21:$M$672)/SUMIF($J$21:$J$672,$J581,$L$21:$L$672)-1)</f>
        <v>-0.12700534759358284</v>
      </c>
      <c r="Q581" s="31">
        <f>IF(ISERROR(SUMIF($K$21:$K$672,$K581,$M$21:$M$672)/SUMIF($K$21:$K$672,$K581,$L$21:$L$672)-1),"-",SUMIF($K$21:$K$672,$K581,$M$21:$M$672)/SUMIF($K$21:$K$672,$K581,$L$21:$L$672)-1)</f>
        <v>-9.0499240698557304E-2</v>
      </c>
      <c r="R581" s="31">
        <f>IF(ISERROR(SUMIF($I$21:$I$672,$I581,$M$21:$M$672)/SUMIF($I$21:$I$672,$I581,$L$21:$L$672)-1),"-",SUMIF($I$21:$I$672,$I581,$M$21:$M$672)/SUMIF($I$21:$I$672,$I581,$L$21:$L$672)-1)</f>
        <v>-0.12700534759358284</v>
      </c>
      <c r="S581" s="46">
        <v>1555</v>
      </c>
      <c r="T581" s="46">
        <v>1576</v>
      </c>
      <c r="U581" s="46">
        <v>1564</v>
      </c>
      <c r="V581" s="46">
        <v>1504</v>
      </c>
      <c r="W581" s="46">
        <v>1458</v>
      </c>
      <c r="X581" s="46">
        <v>1414</v>
      </c>
      <c r="Y581" s="46">
        <v>1391</v>
      </c>
      <c r="Z581" s="46">
        <v>1353</v>
      </c>
      <c r="AA581" s="46">
        <v>1320</v>
      </c>
      <c r="AB581" s="46">
        <v>1294</v>
      </c>
      <c r="AC581" s="46">
        <v>1243</v>
      </c>
      <c r="AD581" s="46">
        <v>1221</v>
      </c>
      <c r="AE581" s="46">
        <v>1195</v>
      </c>
      <c r="AF581" s="46">
        <v>1159</v>
      </c>
      <c r="AG581" s="46">
        <v>1122</v>
      </c>
      <c r="AH581" s="46">
        <v>1086</v>
      </c>
      <c r="AI581" s="46">
        <v>1079</v>
      </c>
      <c r="AJ581" s="46">
        <v>1063</v>
      </c>
      <c r="AK581" s="46">
        <v>1047</v>
      </c>
      <c r="AL581" s="46">
        <v>1043</v>
      </c>
      <c r="AM581" s="46">
        <v>1037</v>
      </c>
      <c r="AN581" s="46">
        <v>1042</v>
      </c>
      <c r="AO581" s="46">
        <v>1049</v>
      </c>
      <c r="AP581" s="46">
        <v>1058</v>
      </c>
      <c r="AQ581" s="46">
        <v>1073</v>
      </c>
      <c r="AR581" s="47">
        <v>1074</v>
      </c>
      <c r="AS581" s="80">
        <f>IF(COUNTIF(B$20:B581,B581)=1,1,"-")</f>
        <v>1</v>
      </c>
      <c r="AT581" s="80">
        <f>IF(COUNTIF(J$20:J581,J581)=1,1,"-")</f>
        <v>1</v>
      </c>
      <c r="AU581" s="80" t="str">
        <f>IF(COUNTIF(K$20:K581,K581)=1,1,"-")</f>
        <v>-</v>
      </c>
      <c r="AV581" s="80">
        <f>IF(COUNTIF(I$20:I581,I581)=1,1,"-")</f>
        <v>1</v>
      </c>
      <c r="AW581" s="48" t="s">
        <v>241</v>
      </c>
      <c r="AZ581"/>
      <c r="BA581"/>
      <c r="BB581"/>
      <c r="BC581"/>
      <c r="BD581"/>
    </row>
    <row r="582" spans="1:56" ht="15.75" customHeight="1" x14ac:dyDescent="0.2">
      <c r="A582" s="93" t="s">
        <v>1798</v>
      </c>
      <c r="B582" s="95" t="s">
        <v>1897</v>
      </c>
      <c r="C582" s="94" t="s">
        <v>1898</v>
      </c>
      <c r="D582" s="94" t="s">
        <v>281</v>
      </c>
      <c r="E582" s="94" t="s">
        <v>129</v>
      </c>
      <c r="F582" s="94" t="s">
        <v>385</v>
      </c>
      <c r="G582" s="96" t="s">
        <v>1619</v>
      </c>
      <c r="H582" s="96" t="s">
        <v>1620</v>
      </c>
      <c r="I582" s="96" t="s">
        <v>177</v>
      </c>
      <c r="J582" s="96" t="s">
        <v>177</v>
      </c>
      <c r="K582" s="96" t="s">
        <v>385</v>
      </c>
      <c r="L582" s="65">
        <f>HLOOKUP(L$20,$S$18:$AW582,ROW($S582)-ROW($S$18)+1,FALSE)</f>
        <v>2335</v>
      </c>
      <c r="M582" s="65">
        <f>HLOOKUP(M$20,$S$18:$AW582,ROW($S582)-ROW($S$18)+1,FALSE)</f>
        <v>1815</v>
      </c>
      <c r="N582" s="66">
        <f t="shared" si="13"/>
        <v>-0.2226980728051392</v>
      </c>
      <c r="O582" s="31">
        <f>IF(ISERROR(SUMIF($B$21:$B$672,$B582,$M$21:$M$672)/SUMIF($B$21:$B$672,$B582,$L$21:$L$672)-1),"-",SUMIF($B$21:$B$672,$B582,$M$21:$M$672)/SUMIF($B$21:$B$672,$B582,$L$21:$L$672)-1)</f>
        <v>-0.1098229781325929</v>
      </c>
      <c r="P582" s="31">
        <f>IF(ISERROR(SUMIF($J$21:$J$672,$J582,$M$21:$M$672)/SUMIF($J$21:$J$672,$J582,$L$21:$L$672)-1),"-",SUMIF($J$21:$J$672,$J582,$M$21:$M$672)/SUMIF($J$21:$J$672,$J582,$L$21:$L$672)-1)</f>
        <v>-0.2226980728051392</v>
      </c>
      <c r="Q582" s="31">
        <f>IF(ISERROR(SUMIF($K$21:$K$672,$K582,$M$21:$M$672)/SUMIF($K$21:$K$672,$K582,$L$21:$L$672)-1),"-",SUMIF($K$21:$K$672,$K582,$M$21:$M$672)/SUMIF($K$21:$K$672,$K582,$L$21:$L$672)-1)</f>
        <v>-0.10412074832930718</v>
      </c>
      <c r="R582" s="31">
        <f>IF(ISERROR(SUMIF($I$21:$I$672,$I582,$M$21:$M$672)/SUMIF($I$21:$I$672,$I582,$L$21:$L$672)-1),"-",SUMIF($I$21:$I$672,$I582,$M$21:$M$672)/SUMIF($I$21:$I$672,$I582,$L$21:$L$672)-1)</f>
        <v>-0.2226980728051392</v>
      </c>
      <c r="S582" s="46">
        <v>2443</v>
      </c>
      <c r="T582" s="46">
        <v>2463</v>
      </c>
      <c r="U582" s="46">
        <v>2532</v>
      </c>
      <c r="V582" s="46">
        <v>2457</v>
      </c>
      <c r="W582" s="46">
        <v>2410</v>
      </c>
      <c r="X582" s="46">
        <v>2335</v>
      </c>
      <c r="Y582" s="46">
        <v>2182</v>
      </c>
      <c r="Z582" s="46">
        <v>2039</v>
      </c>
      <c r="AA582" s="46">
        <v>1924</v>
      </c>
      <c r="AB582" s="46">
        <v>1867</v>
      </c>
      <c r="AC582" s="46">
        <v>1815</v>
      </c>
      <c r="AD582" s="46">
        <v>1802</v>
      </c>
      <c r="AE582" s="46">
        <v>1809</v>
      </c>
      <c r="AF582" s="46">
        <v>1798</v>
      </c>
      <c r="AG582" s="46">
        <v>1769</v>
      </c>
      <c r="AH582" s="46">
        <v>1746</v>
      </c>
      <c r="AI582" s="46">
        <v>1736</v>
      </c>
      <c r="AJ582" s="46">
        <v>1721</v>
      </c>
      <c r="AK582" s="46">
        <v>1718</v>
      </c>
      <c r="AL582" s="46">
        <v>1729</v>
      </c>
      <c r="AM582" s="46">
        <v>1749</v>
      </c>
      <c r="AN582" s="46">
        <v>1779</v>
      </c>
      <c r="AO582" s="46">
        <v>1811</v>
      </c>
      <c r="AP582" s="46">
        <v>1844</v>
      </c>
      <c r="AQ582" s="46">
        <v>1874</v>
      </c>
      <c r="AR582" s="47">
        <v>1891</v>
      </c>
      <c r="AS582" s="80" t="str">
        <f>IF(COUNTIF(B$20:B582,B582)=1,1,"-")</f>
        <v>-</v>
      </c>
      <c r="AT582" s="80">
        <f>IF(COUNTIF(J$20:J582,J582)=1,1,"-")</f>
        <v>1</v>
      </c>
      <c r="AU582" s="80" t="str">
        <f>IF(COUNTIF(K$20:K582,K582)=1,1,"-")</f>
        <v>-</v>
      </c>
      <c r="AV582" s="80">
        <f>IF(COUNTIF(I$20:I582,I582)=1,1,"-")</f>
        <v>1</v>
      </c>
      <c r="AW582" s="48" t="s">
        <v>241</v>
      </c>
      <c r="AZ582"/>
      <c r="BA582"/>
      <c r="BB582"/>
      <c r="BC582"/>
      <c r="BD582"/>
    </row>
    <row r="583" spans="1:56" ht="15.75" customHeight="1" x14ac:dyDescent="0.2">
      <c r="A583" s="93" t="s">
        <v>1798</v>
      </c>
      <c r="B583" s="95" t="s">
        <v>2298</v>
      </c>
      <c r="C583" s="94" t="s">
        <v>2299</v>
      </c>
      <c r="D583" s="94" t="s">
        <v>81</v>
      </c>
      <c r="E583" s="94" t="s">
        <v>81</v>
      </c>
      <c r="F583" s="94" t="s">
        <v>384</v>
      </c>
      <c r="G583" s="96" t="s">
        <v>1621</v>
      </c>
      <c r="H583" s="96" t="s">
        <v>1622</v>
      </c>
      <c r="I583" s="96" t="s">
        <v>81</v>
      </c>
      <c r="J583" s="96" t="s">
        <v>81</v>
      </c>
      <c r="K583" s="96" t="s">
        <v>384</v>
      </c>
      <c r="L583" s="65">
        <f>HLOOKUP(L$20,$S$18:$AW583,ROW($S583)-ROW($S$18)+1,FALSE)</f>
        <v>2104</v>
      </c>
      <c r="M583" s="65">
        <f>HLOOKUP(M$20,$S$18:$AW583,ROW($S583)-ROW($S$18)+1,FALSE)</f>
        <v>2129</v>
      </c>
      <c r="N583" s="66">
        <f t="shared" si="13"/>
        <v>1.18821292775666E-2</v>
      </c>
      <c r="O583" s="31">
        <f>IF(ISERROR(SUMIF($B$21:$B$672,$B583,$M$21:$M$672)/SUMIF($B$21:$B$672,$B583,$L$21:$L$672)-1),"-",SUMIF($B$21:$B$672,$B583,$M$21:$M$672)/SUMIF($B$21:$B$672,$B583,$L$21:$L$672)-1)</f>
        <v>8.3263946711076287E-4</v>
      </c>
      <c r="P583" s="31">
        <f>IF(ISERROR(SUMIF($J$21:$J$672,$J583,$M$21:$M$672)/SUMIF($J$21:$J$672,$J583,$L$21:$L$672)-1),"-",SUMIF($J$21:$J$672,$J583,$M$21:$M$672)/SUMIF($J$21:$J$672,$J583,$L$21:$L$672)-1)</f>
        <v>2.0199531962064254E-2</v>
      </c>
      <c r="Q583" s="31">
        <f>IF(ISERROR(SUMIF($K$21:$K$672,$K583,$M$21:$M$672)/SUMIF($K$21:$K$672,$K583,$L$21:$L$672)-1),"-",SUMIF($K$21:$K$672,$K583,$M$21:$M$672)/SUMIF($K$21:$K$672,$K583,$L$21:$L$672)-1)</f>
        <v>-2.2365450582957913E-2</v>
      </c>
      <c r="R583" s="31">
        <f>IF(ISERROR(SUMIF($I$21:$I$672,$I583,$M$21:$M$672)/SUMIF($I$21:$I$672,$I583,$L$21:$L$672)-1),"-",SUMIF($I$21:$I$672,$I583,$M$21:$M$672)/SUMIF($I$21:$I$672,$I583,$L$21:$L$672)-1)</f>
        <v>2.0199531962064254E-2</v>
      </c>
      <c r="S583" s="46">
        <v>2372</v>
      </c>
      <c r="T583" s="46">
        <v>2131</v>
      </c>
      <c r="U583" s="46">
        <v>2016</v>
      </c>
      <c r="V583" s="46">
        <v>2039</v>
      </c>
      <c r="W583" s="46">
        <v>2080</v>
      </c>
      <c r="X583" s="46">
        <v>2104</v>
      </c>
      <c r="Y583" s="46">
        <v>2157</v>
      </c>
      <c r="Z583" s="46">
        <v>2142</v>
      </c>
      <c r="AA583" s="46">
        <v>2103</v>
      </c>
      <c r="AB583" s="46">
        <v>2098</v>
      </c>
      <c r="AC583" s="46">
        <v>2129</v>
      </c>
      <c r="AD583" s="46">
        <v>2163</v>
      </c>
      <c r="AE583" s="46">
        <v>2183</v>
      </c>
      <c r="AF583" s="46">
        <v>2208</v>
      </c>
      <c r="AG583" s="46">
        <v>2222</v>
      </c>
      <c r="AH583" s="46">
        <v>2204</v>
      </c>
      <c r="AI583" s="46">
        <v>2189</v>
      </c>
      <c r="AJ583" s="46">
        <v>2167</v>
      </c>
      <c r="AK583" s="46">
        <v>2147</v>
      </c>
      <c r="AL583" s="46">
        <v>2158</v>
      </c>
      <c r="AM583" s="46">
        <v>2188</v>
      </c>
      <c r="AN583" s="46">
        <v>2219</v>
      </c>
      <c r="AO583" s="46">
        <v>2258</v>
      </c>
      <c r="AP583" s="46">
        <v>2292</v>
      </c>
      <c r="AQ583" s="46">
        <v>2316</v>
      </c>
      <c r="AR583" s="47">
        <v>2340</v>
      </c>
      <c r="AS583" s="80" t="str">
        <f>IF(COUNTIF(B$20:B583,B583)=1,1,"-")</f>
        <v>-</v>
      </c>
      <c r="AT583" s="80" t="str">
        <f>IF(COUNTIF(J$20:J583,J583)=1,1,"-")</f>
        <v>-</v>
      </c>
      <c r="AU583" s="80" t="str">
        <f>IF(COUNTIF(K$20:K583,K583)=1,1,"-")</f>
        <v>-</v>
      </c>
      <c r="AV583" s="80" t="str">
        <f>IF(COUNTIF(I$20:I583,I583)=1,1,"-")</f>
        <v>-</v>
      </c>
      <c r="AW583" s="48" t="s">
        <v>241</v>
      </c>
      <c r="AZ583"/>
      <c r="BA583"/>
      <c r="BB583"/>
      <c r="BC583"/>
      <c r="BD583"/>
    </row>
    <row r="584" spans="1:56" ht="15.75" customHeight="1" x14ac:dyDescent="0.2">
      <c r="A584" s="93" t="s">
        <v>1798</v>
      </c>
      <c r="B584" s="95" t="s">
        <v>1877</v>
      </c>
      <c r="C584" s="94" t="s">
        <v>1878</v>
      </c>
      <c r="D584" s="94" t="s">
        <v>359</v>
      </c>
      <c r="E584" s="94" t="s">
        <v>85</v>
      </c>
      <c r="F584" s="94" t="s">
        <v>390</v>
      </c>
      <c r="G584" s="96" t="s">
        <v>1623</v>
      </c>
      <c r="H584" s="96" t="s">
        <v>1624</v>
      </c>
      <c r="I584" s="96" t="s">
        <v>311</v>
      </c>
      <c r="J584" s="96" t="s">
        <v>85</v>
      </c>
      <c r="K584" s="96" t="s">
        <v>390</v>
      </c>
      <c r="L584" s="65">
        <f>HLOOKUP(L$20,$S$18:$AW584,ROW($S584)-ROW($S$18)+1,FALSE)</f>
        <v>1436</v>
      </c>
      <c r="M584" s="65">
        <f>HLOOKUP(M$20,$S$18:$AW584,ROW($S584)-ROW($S$18)+1,FALSE)</f>
        <v>1326</v>
      </c>
      <c r="N584" s="66">
        <f t="shared" si="13"/>
        <v>-7.6601671309192154E-2</v>
      </c>
      <c r="O584" s="31">
        <f>IF(ISERROR(SUMIF($B$21:$B$672,$B584,$M$21:$M$672)/SUMIF($B$21:$B$672,$B584,$L$21:$L$672)-1),"-",SUMIF($B$21:$B$672,$B584,$M$21:$M$672)/SUMIF($B$21:$B$672,$B584,$L$21:$L$672)-1)</f>
        <v>-8.4411003997178491E-2</v>
      </c>
      <c r="P584" s="31">
        <f>IF(ISERROR(SUMIF($J$21:$J$672,$J584,$M$21:$M$672)/SUMIF($J$21:$J$672,$J584,$L$21:$L$672)-1),"-",SUMIF($J$21:$J$672,$J584,$M$21:$M$672)/SUMIF($J$21:$J$672,$J584,$L$21:$L$672)-1)</f>
        <v>-8.1745644031916642E-2</v>
      </c>
      <c r="Q584" s="31">
        <f>IF(ISERROR(SUMIF($K$21:$K$672,$K584,$M$21:$M$672)/SUMIF($K$21:$K$672,$K584,$L$21:$L$672)-1),"-",SUMIF($K$21:$K$672,$K584,$M$21:$M$672)/SUMIF($K$21:$K$672,$K584,$L$21:$L$672)-1)</f>
        <v>-6.9640082528846903E-2</v>
      </c>
      <c r="R584" s="31">
        <f>IF(ISERROR(SUMIF($I$21:$I$672,$I584,$M$21:$M$672)/SUMIF($I$21:$I$672,$I584,$L$21:$L$672)-1),"-",SUMIF($I$21:$I$672,$I584,$M$21:$M$672)/SUMIF($I$21:$I$672,$I584,$L$21:$L$672)-1)</f>
        <v>-7.6601671309192154E-2</v>
      </c>
      <c r="S584" s="46">
        <v>1481</v>
      </c>
      <c r="T584" s="46">
        <v>1497</v>
      </c>
      <c r="U584" s="46">
        <v>1464</v>
      </c>
      <c r="V584" s="46">
        <v>1455</v>
      </c>
      <c r="W584" s="46">
        <v>1398</v>
      </c>
      <c r="X584" s="46">
        <v>1436</v>
      </c>
      <c r="Y584" s="46">
        <v>1433</v>
      </c>
      <c r="Z584" s="46">
        <v>1429</v>
      </c>
      <c r="AA584" s="46">
        <v>1418</v>
      </c>
      <c r="AB584" s="46">
        <v>1378</v>
      </c>
      <c r="AC584" s="46">
        <v>1326</v>
      </c>
      <c r="AD584" s="46">
        <v>1308</v>
      </c>
      <c r="AE584" s="46">
        <v>1290</v>
      </c>
      <c r="AF584" s="46">
        <v>1263</v>
      </c>
      <c r="AG584" s="46">
        <v>1235</v>
      </c>
      <c r="AH584" s="46">
        <v>1218</v>
      </c>
      <c r="AI584" s="46">
        <v>1190</v>
      </c>
      <c r="AJ584" s="46">
        <v>1184</v>
      </c>
      <c r="AK584" s="46">
        <v>1169</v>
      </c>
      <c r="AL584" s="46">
        <v>1158</v>
      </c>
      <c r="AM584" s="46">
        <v>1176</v>
      </c>
      <c r="AN584" s="46">
        <v>1173</v>
      </c>
      <c r="AO584" s="46">
        <v>1178</v>
      </c>
      <c r="AP584" s="46">
        <v>1193</v>
      </c>
      <c r="AQ584" s="46">
        <v>1214</v>
      </c>
      <c r="AR584" s="47">
        <v>1216</v>
      </c>
      <c r="AS584" s="80" t="str">
        <f>IF(COUNTIF(B$20:B584,B584)=1,1,"-")</f>
        <v>-</v>
      </c>
      <c r="AT584" s="80" t="str">
        <f>IF(COUNTIF(J$20:J584,J584)=1,1,"-")</f>
        <v>-</v>
      </c>
      <c r="AU584" s="80" t="str">
        <f>IF(COUNTIF(K$20:K584,K584)=1,1,"-")</f>
        <v>-</v>
      </c>
      <c r="AV584" s="80">
        <f>IF(COUNTIF(I$20:I584,I584)=1,1,"-")</f>
        <v>1</v>
      </c>
      <c r="AW584" s="48" t="s">
        <v>241</v>
      </c>
      <c r="AZ584"/>
      <c r="BA584"/>
      <c r="BB584"/>
      <c r="BC584"/>
      <c r="BD584"/>
    </row>
    <row r="585" spans="1:56" ht="15.75" customHeight="1" x14ac:dyDescent="0.2">
      <c r="A585" s="93" t="s">
        <v>1798</v>
      </c>
      <c r="B585" s="95" t="s">
        <v>2162</v>
      </c>
      <c r="C585" s="94" t="s">
        <v>2163</v>
      </c>
      <c r="D585" s="94" t="s">
        <v>64</v>
      </c>
      <c r="E585" s="94" t="s">
        <v>64</v>
      </c>
      <c r="F585" s="94" t="s">
        <v>389</v>
      </c>
      <c r="G585" s="96" t="s">
        <v>1625</v>
      </c>
      <c r="H585" s="96" t="s">
        <v>1626</v>
      </c>
      <c r="I585" s="96" t="s">
        <v>64</v>
      </c>
      <c r="J585" s="96" t="s">
        <v>64</v>
      </c>
      <c r="K585" s="96" t="s">
        <v>389</v>
      </c>
      <c r="L585" s="65">
        <f>HLOOKUP(L$20,$S$18:$AW585,ROW($S585)-ROW($S$18)+1,FALSE)</f>
        <v>4556</v>
      </c>
      <c r="M585" s="65">
        <f>HLOOKUP(M$20,$S$18:$AW585,ROW($S585)-ROW($S$18)+1,FALSE)</f>
        <v>4174</v>
      </c>
      <c r="N585" s="66">
        <f t="shared" si="13"/>
        <v>-8.3845478489903424E-2</v>
      </c>
      <c r="O585" s="31">
        <f>IF(ISERROR(SUMIF($B$21:$B$672,$B585,$M$21:$M$672)/SUMIF($B$21:$B$672,$B585,$L$21:$L$672)-1),"-",SUMIF($B$21:$B$672,$B585,$M$21:$M$672)/SUMIF($B$21:$B$672,$B585,$L$21:$L$672)-1)</f>
        <v>-6.0647571606475714E-2</v>
      </c>
      <c r="P585" s="31">
        <f>IF(ISERROR(SUMIF($J$21:$J$672,$J585,$M$21:$M$672)/SUMIF($J$21:$J$672,$J585,$L$21:$L$672)-1),"-",SUMIF($J$21:$J$672,$J585,$M$21:$M$672)/SUMIF($J$21:$J$672,$J585,$L$21:$L$672)-1)</f>
        <v>-5.3069192393897735E-2</v>
      </c>
      <c r="Q585" s="31">
        <f>IF(ISERROR(SUMIF($K$21:$K$672,$K585,$M$21:$M$672)/SUMIF($K$21:$K$672,$K585,$L$21:$L$672)-1),"-",SUMIF($K$21:$K$672,$K585,$M$21:$M$672)/SUMIF($K$21:$K$672,$K585,$L$21:$L$672)-1)</f>
        <v>-7.8231982896267982E-2</v>
      </c>
      <c r="R585" s="31">
        <f>IF(ISERROR(SUMIF($I$21:$I$672,$I585,$M$21:$M$672)/SUMIF($I$21:$I$672,$I585,$L$21:$L$672)-1),"-",SUMIF($I$21:$I$672,$I585,$M$21:$M$672)/SUMIF($I$21:$I$672,$I585,$L$21:$L$672)-1)</f>
        <v>-5.3069192393897735E-2</v>
      </c>
      <c r="S585" s="46">
        <v>4635</v>
      </c>
      <c r="T585" s="46">
        <v>4629</v>
      </c>
      <c r="U585" s="46">
        <v>4565</v>
      </c>
      <c r="V585" s="46">
        <v>4565</v>
      </c>
      <c r="W585" s="46">
        <v>4582</v>
      </c>
      <c r="X585" s="46">
        <v>4556</v>
      </c>
      <c r="Y585" s="46">
        <v>4515</v>
      </c>
      <c r="Z585" s="46">
        <v>4393</v>
      </c>
      <c r="AA585" s="46">
        <v>4269</v>
      </c>
      <c r="AB585" s="46">
        <v>4209</v>
      </c>
      <c r="AC585" s="46">
        <v>4174</v>
      </c>
      <c r="AD585" s="46">
        <v>4157</v>
      </c>
      <c r="AE585" s="46">
        <v>4179</v>
      </c>
      <c r="AF585" s="46">
        <v>4183</v>
      </c>
      <c r="AG585" s="46">
        <v>4175</v>
      </c>
      <c r="AH585" s="46">
        <v>4120</v>
      </c>
      <c r="AI585" s="46">
        <v>4074</v>
      </c>
      <c r="AJ585" s="46">
        <v>4026</v>
      </c>
      <c r="AK585" s="46">
        <v>4004</v>
      </c>
      <c r="AL585" s="46">
        <v>4002</v>
      </c>
      <c r="AM585" s="46">
        <v>4010</v>
      </c>
      <c r="AN585" s="46">
        <v>4038</v>
      </c>
      <c r="AO585" s="46">
        <v>4100</v>
      </c>
      <c r="AP585" s="46">
        <v>4164</v>
      </c>
      <c r="AQ585" s="46">
        <v>4227</v>
      </c>
      <c r="AR585" s="47">
        <v>4281</v>
      </c>
      <c r="AS585" s="80" t="str">
        <f>IF(COUNTIF(B$20:B585,B585)=1,1,"-")</f>
        <v>-</v>
      </c>
      <c r="AT585" s="80" t="str">
        <f>IF(COUNTIF(J$20:J585,J585)=1,1,"-")</f>
        <v>-</v>
      </c>
      <c r="AU585" s="80" t="str">
        <f>IF(COUNTIF(K$20:K585,K585)=1,1,"-")</f>
        <v>-</v>
      </c>
      <c r="AV585" s="80" t="str">
        <f>IF(COUNTIF(I$20:I585,I585)=1,1,"-")</f>
        <v>-</v>
      </c>
      <c r="AW585" s="48" t="s">
        <v>241</v>
      </c>
      <c r="AZ585"/>
      <c r="BA585"/>
      <c r="BB585"/>
      <c r="BC585"/>
      <c r="BD585"/>
    </row>
    <row r="586" spans="1:56" ht="15.75" customHeight="1" x14ac:dyDescent="0.2">
      <c r="A586" s="93" t="s">
        <v>1798</v>
      </c>
      <c r="B586" s="95" t="s">
        <v>2330</v>
      </c>
      <c r="C586" s="94" t="s">
        <v>2331</v>
      </c>
      <c r="D586" s="94" t="s">
        <v>318</v>
      </c>
      <c r="E586" s="94" t="s">
        <v>119</v>
      </c>
      <c r="F586" s="94" t="s">
        <v>384</v>
      </c>
      <c r="G586" s="96" t="s">
        <v>1627</v>
      </c>
      <c r="H586" s="96" t="s">
        <v>1628</v>
      </c>
      <c r="I586" s="96" t="s">
        <v>318</v>
      </c>
      <c r="J586" s="96" t="s">
        <v>119</v>
      </c>
      <c r="K586" s="96" t="s">
        <v>384</v>
      </c>
      <c r="L586" s="65">
        <f>HLOOKUP(L$20,$S$18:$AW586,ROW($S586)-ROW($S$18)+1,FALSE)</f>
        <v>1759</v>
      </c>
      <c r="M586" s="65">
        <f>HLOOKUP(M$20,$S$18:$AW586,ROW($S586)-ROW($S$18)+1,FALSE)</f>
        <v>1643</v>
      </c>
      <c r="N586" s="66">
        <f t="shared" si="13"/>
        <v>-6.5946560545764643E-2</v>
      </c>
      <c r="O586" s="31">
        <f>IF(ISERROR(SUMIF($B$21:$B$672,$B586,$M$21:$M$672)/SUMIF($B$21:$B$672,$B586,$L$21:$L$672)-1),"-",SUMIF($B$21:$B$672,$B586,$M$21:$M$672)/SUMIF($B$21:$B$672,$B586,$L$21:$L$672)-1)</f>
        <v>-6.6437007874015741E-2</v>
      </c>
      <c r="P586" s="31">
        <f>IF(ISERROR(SUMIF($J$21:$J$672,$J586,$M$21:$M$672)/SUMIF($J$21:$J$672,$J586,$L$21:$L$672)-1),"-",SUMIF($J$21:$J$672,$J586,$M$21:$M$672)/SUMIF($J$21:$J$672,$J586,$L$21:$L$672)-1)</f>
        <v>-6.6437007874015741E-2</v>
      </c>
      <c r="Q586" s="31">
        <f>IF(ISERROR(SUMIF($K$21:$K$672,$K586,$M$21:$M$672)/SUMIF($K$21:$K$672,$K586,$L$21:$L$672)-1),"-",SUMIF($K$21:$K$672,$K586,$M$21:$M$672)/SUMIF($K$21:$K$672,$K586,$L$21:$L$672)-1)</f>
        <v>-2.2365450582957913E-2</v>
      </c>
      <c r="R586" s="31">
        <f>IF(ISERROR(SUMIF($I$21:$I$672,$I586,$M$21:$M$672)/SUMIF($I$21:$I$672,$I586,$L$21:$L$672)-1),"-",SUMIF($I$21:$I$672,$I586,$M$21:$M$672)/SUMIF($I$21:$I$672,$I586,$L$21:$L$672)-1)</f>
        <v>-6.6437007874015741E-2</v>
      </c>
      <c r="S586" s="46">
        <v>2028</v>
      </c>
      <c r="T586" s="46">
        <v>2078</v>
      </c>
      <c r="U586" s="46">
        <v>2111</v>
      </c>
      <c r="V586" s="46">
        <v>1939</v>
      </c>
      <c r="W586" s="46">
        <v>1869</v>
      </c>
      <c r="X586" s="46">
        <v>1759</v>
      </c>
      <c r="Y586" s="46">
        <v>1610</v>
      </c>
      <c r="Z586" s="46">
        <v>1600</v>
      </c>
      <c r="AA586" s="46">
        <v>1621</v>
      </c>
      <c r="AB586" s="46">
        <v>1632</v>
      </c>
      <c r="AC586" s="46">
        <v>1643</v>
      </c>
      <c r="AD586" s="46">
        <v>1649</v>
      </c>
      <c r="AE586" s="46">
        <v>1653</v>
      </c>
      <c r="AF586" s="46">
        <v>1666</v>
      </c>
      <c r="AG586" s="46">
        <v>1668</v>
      </c>
      <c r="AH586" s="46">
        <v>1668</v>
      </c>
      <c r="AI586" s="46">
        <v>1660</v>
      </c>
      <c r="AJ586" s="46">
        <v>1639</v>
      </c>
      <c r="AK586" s="46">
        <v>1629</v>
      </c>
      <c r="AL586" s="46">
        <v>1646</v>
      </c>
      <c r="AM586" s="46">
        <v>1666</v>
      </c>
      <c r="AN586" s="46">
        <v>1704</v>
      </c>
      <c r="AO586" s="46">
        <v>1753</v>
      </c>
      <c r="AP586" s="46">
        <v>1808</v>
      </c>
      <c r="AQ586" s="46">
        <v>1851</v>
      </c>
      <c r="AR586" s="47">
        <v>1879</v>
      </c>
      <c r="AS586" s="80">
        <f>IF(COUNTIF(B$20:B586,B586)=1,1,"-")</f>
        <v>1</v>
      </c>
      <c r="AT586" s="80">
        <f>IF(COUNTIF(J$20:J586,J586)=1,1,"-")</f>
        <v>1</v>
      </c>
      <c r="AU586" s="80" t="str">
        <f>IF(COUNTIF(K$20:K586,K586)=1,1,"-")</f>
        <v>-</v>
      </c>
      <c r="AV586" s="80">
        <f>IF(COUNTIF(I$20:I586,I586)=1,1,"-")</f>
        <v>1</v>
      </c>
      <c r="AW586" s="48" t="s">
        <v>241</v>
      </c>
      <c r="AZ586"/>
      <c r="BA586"/>
      <c r="BB586"/>
      <c r="BC586"/>
      <c r="BD586"/>
    </row>
    <row r="587" spans="1:56" ht="15.75" customHeight="1" x14ac:dyDescent="0.2">
      <c r="A587" s="93" t="s">
        <v>1798</v>
      </c>
      <c r="B587" s="95" t="s">
        <v>2332</v>
      </c>
      <c r="C587" s="94" t="s">
        <v>2333</v>
      </c>
      <c r="D587" s="94" t="s">
        <v>316</v>
      </c>
      <c r="E587" s="94" t="s">
        <v>112</v>
      </c>
      <c r="F587" s="94" t="s">
        <v>386</v>
      </c>
      <c r="G587" s="96" t="s">
        <v>1629</v>
      </c>
      <c r="H587" s="96" t="s">
        <v>1630</v>
      </c>
      <c r="I587" s="96" t="s">
        <v>316</v>
      </c>
      <c r="J587" s="96" t="s">
        <v>112</v>
      </c>
      <c r="K587" s="96" t="s">
        <v>386</v>
      </c>
      <c r="L587" s="65">
        <f>HLOOKUP(L$20,$S$18:$AW587,ROW($S587)-ROW($S$18)+1,FALSE)</f>
        <v>2288</v>
      </c>
      <c r="M587" s="65">
        <f>HLOOKUP(M$20,$S$18:$AW587,ROW($S587)-ROW($S$18)+1,FALSE)</f>
        <v>2167</v>
      </c>
      <c r="N587" s="66">
        <f t="shared" si="13"/>
        <v>-5.2884615384615419E-2</v>
      </c>
      <c r="O587" s="31">
        <f>IF(ISERROR(SUMIF($B$21:$B$672,$B587,$M$21:$M$672)/SUMIF($B$21:$B$672,$B587,$L$21:$L$672)-1),"-",SUMIF($B$21:$B$672,$B587,$M$21:$M$672)/SUMIF($B$21:$B$672,$B587,$L$21:$L$672)-1)</f>
        <v>-5.591836734693878E-2</v>
      </c>
      <c r="P587" s="31">
        <f>IF(ISERROR(SUMIF($J$21:$J$672,$J587,$M$21:$M$672)/SUMIF($J$21:$J$672,$J587,$L$21:$L$672)-1),"-",SUMIF($J$21:$J$672,$J587,$M$21:$M$672)/SUMIF($J$21:$J$672,$J587,$L$21:$L$672)-1)</f>
        <v>-5.9772414655495765E-2</v>
      </c>
      <c r="Q587" s="31">
        <f>IF(ISERROR(SUMIF($K$21:$K$672,$K587,$M$21:$M$672)/SUMIF($K$21:$K$672,$K587,$L$21:$L$672)-1),"-",SUMIF($K$21:$K$672,$K587,$M$21:$M$672)/SUMIF($K$21:$K$672,$K587,$L$21:$L$672)-1)</f>
        <v>-6.9526650567419579E-2</v>
      </c>
      <c r="R587" s="31">
        <f>IF(ISERROR(SUMIF($I$21:$I$672,$I587,$M$21:$M$672)/SUMIF($I$21:$I$672,$I587,$L$21:$L$672)-1),"-",SUMIF($I$21:$I$672,$I587,$M$21:$M$672)/SUMIF($I$21:$I$672,$I587,$L$21:$L$672)-1)</f>
        <v>-5.9772414655495765E-2</v>
      </c>
      <c r="S587" s="46">
        <v>2203</v>
      </c>
      <c r="T587" s="46">
        <v>2182</v>
      </c>
      <c r="U587" s="46">
        <v>2155</v>
      </c>
      <c r="V587" s="46">
        <v>2215</v>
      </c>
      <c r="W587" s="46">
        <v>2230</v>
      </c>
      <c r="X587" s="46">
        <v>2288</v>
      </c>
      <c r="Y587" s="46">
        <v>2338</v>
      </c>
      <c r="Z587" s="46">
        <v>2314</v>
      </c>
      <c r="AA587" s="46">
        <v>2260</v>
      </c>
      <c r="AB587" s="46">
        <v>2209</v>
      </c>
      <c r="AC587" s="46">
        <v>2167</v>
      </c>
      <c r="AD587" s="46">
        <v>2119</v>
      </c>
      <c r="AE587" s="46">
        <v>2076</v>
      </c>
      <c r="AF587" s="46">
        <v>2068</v>
      </c>
      <c r="AG587" s="46">
        <v>2046</v>
      </c>
      <c r="AH587" s="46">
        <v>2039</v>
      </c>
      <c r="AI587" s="46">
        <v>2033</v>
      </c>
      <c r="AJ587" s="46">
        <v>2044</v>
      </c>
      <c r="AK587" s="46">
        <v>2054</v>
      </c>
      <c r="AL587" s="46">
        <v>2066</v>
      </c>
      <c r="AM587" s="46">
        <v>2097</v>
      </c>
      <c r="AN587" s="46">
        <v>2140</v>
      </c>
      <c r="AO587" s="46">
        <v>2188</v>
      </c>
      <c r="AP587" s="46">
        <v>2247</v>
      </c>
      <c r="AQ587" s="46">
        <v>2305</v>
      </c>
      <c r="AR587" s="47">
        <v>2353</v>
      </c>
      <c r="AS587" s="80">
        <f>IF(COUNTIF(B$20:B587,B587)=1,1,"-")</f>
        <v>1</v>
      </c>
      <c r="AT587" s="80" t="str">
        <f>IF(COUNTIF(J$20:J587,J587)=1,1,"-")</f>
        <v>-</v>
      </c>
      <c r="AU587" s="80" t="str">
        <f>IF(COUNTIF(K$20:K587,K587)=1,1,"-")</f>
        <v>-</v>
      </c>
      <c r="AV587" s="80" t="str">
        <f>IF(COUNTIF(I$20:I587,I587)=1,1,"-")</f>
        <v>-</v>
      </c>
      <c r="AW587" s="48" t="s">
        <v>241</v>
      </c>
      <c r="AZ587"/>
      <c r="BA587"/>
      <c r="BB587"/>
      <c r="BC587"/>
      <c r="BD587"/>
    </row>
    <row r="588" spans="1:56" ht="15.75" customHeight="1" x14ac:dyDescent="0.2">
      <c r="A588" s="93" t="s">
        <v>1798</v>
      </c>
      <c r="B588" s="95" t="s">
        <v>1897</v>
      </c>
      <c r="C588" s="94" t="s">
        <v>1898</v>
      </c>
      <c r="D588" s="94" t="s">
        <v>281</v>
      </c>
      <c r="E588" s="94" t="s">
        <v>129</v>
      </c>
      <c r="F588" s="94" t="s">
        <v>385</v>
      </c>
      <c r="G588" s="96" t="s">
        <v>1631</v>
      </c>
      <c r="H588" s="96" t="s">
        <v>1632</v>
      </c>
      <c r="I588" s="96" t="s">
        <v>306</v>
      </c>
      <c r="J588" s="96" t="s">
        <v>178</v>
      </c>
      <c r="K588" s="96" t="s">
        <v>385</v>
      </c>
      <c r="L588" s="65">
        <f>HLOOKUP(L$20,$S$18:$AW588,ROW($S588)-ROW($S$18)+1,FALSE)</f>
        <v>2157</v>
      </c>
      <c r="M588" s="65">
        <f>HLOOKUP(M$20,$S$18:$AW588,ROW($S588)-ROW($S$18)+1,FALSE)</f>
        <v>1834</v>
      </c>
      <c r="N588" s="66">
        <f t="shared" si="13"/>
        <v>-0.14974501622624015</v>
      </c>
      <c r="O588" s="31">
        <f>IF(ISERROR(SUMIF($B$21:$B$672,$B588,$M$21:$M$672)/SUMIF($B$21:$B$672,$B588,$L$21:$L$672)-1),"-",SUMIF($B$21:$B$672,$B588,$M$21:$M$672)/SUMIF($B$21:$B$672,$B588,$L$21:$L$672)-1)</f>
        <v>-0.1098229781325929</v>
      </c>
      <c r="P588" s="31">
        <f>IF(ISERROR(SUMIF($J$21:$J$672,$J588,$M$21:$M$672)/SUMIF($J$21:$J$672,$J588,$L$21:$L$672)-1),"-",SUMIF($J$21:$J$672,$J588,$M$21:$M$672)/SUMIF($J$21:$J$672,$J588,$L$21:$L$672)-1)</f>
        <v>-0.14974501622624015</v>
      </c>
      <c r="Q588" s="31">
        <f>IF(ISERROR(SUMIF($K$21:$K$672,$K588,$M$21:$M$672)/SUMIF($K$21:$K$672,$K588,$L$21:$L$672)-1),"-",SUMIF($K$21:$K$672,$K588,$M$21:$M$672)/SUMIF($K$21:$K$672,$K588,$L$21:$L$672)-1)</f>
        <v>-0.10412074832930718</v>
      </c>
      <c r="R588" s="31">
        <f>IF(ISERROR(SUMIF($I$21:$I$672,$I588,$M$21:$M$672)/SUMIF($I$21:$I$672,$I588,$L$21:$L$672)-1),"-",SUMIF($I$21:$I$672,$I588,$M$21:$M$672)/SUMIF($I$21:$I$672,$I588,$L$21:$L$672)-1)</f>
        <v>-0.14974501622624015</v>
      </c>
      <c r="S588" s="46">
        <v>2203</v>
      </c>
      <c r="T588" s="46">
        <v>2174</v>
      </c>
      <c r="U588" s="46">
        <v>2154</v>
      </c>
      <c r="V588" s="46">
        <v>2143</v>
      </c>
      <c r="W588" s="46">
        <v>2171</v>
      </c>
      <c r="X588" s="46">
        <v>2157</v>
      </c>
      <c r="Y588" s="46">
        <v>2134</v>
      </c>
      <c r="Z588" s="46">
        <v>2079</v>
      </c>
      <c r="AA588" s="46">
        <v>1991</v>
      </c>
      <c r="AB588" s="46">
        <v>1904</v>
      </c>
      <c r="AC588" s="46">
        <v>1834</v>
      </c>
      <c r="AD588" s="46">
        <v>1780</v>
      </c>
      <c r="AE588" s="46">
        <v>1739</v>
      </c>
      <c r="AF588" s="46">
        <v>1727</v>
      </c>
      <c r="AG588" s="46">
        <v>1702</v>
      </c>
      <c r="AH588" s="46">
        <v>1665</v>
      </c>
      <c r="AI588" s="46">
        <v>1636</v>
      </c>
      <c r="AJ588" s="46">
        <v>1615</v>
      </c>
      <c r="AK588" s="46">
        <v>1608</v>
      </c>
      <c r="AL588" s="46">
        <v>1612</v>
      </c>
      <c r="AM588" s="46">
        <v>1602</v>
      </c>
      <c r="AN588" s="46">
        <v>1595</v>
      </c>
      <c r="AO588" s="46">
        <v>1598</v>
      </c>
      <c r="AP588" s="46">
        <v>1610</v>
      </c>
      <c r="AQ588" s="46">
        <v>1624</v>
      </c>
      <c r="AR588" s="47">
        <v>1628</v>
      </c>
      <c r="AS588" s="80" t="str">
        <f>IF(COUNTIF(B$20:B588,B588)=1,1,"-")</f>
        <v>-</v>
      </c>
      <c r="AT588" s="80">
        <f>IF(COUNTIF(J$20:J588,J588)=1,1,"-")</f>
        <v>1</v>
      </c>
      <c r="AU588" s="80" t="str">
        <f>IF(COUNTIF(K$20:K588,K588)=1,1,"-")</f>
        <v>-</v>
      </c>
      <c r="AV588" s="80">
        <f>IF(COUNTIF(I$20:I588,I588)=1,1,"-")</f>
        <v>1</v>
      </c>
      <c r="AW588" s="48" t="s">
        <v>241</v>
      </c>
      <c r="AZ588"/>
      <c r="BA588"/>
      <c r="BB588"/>
      <c r="BC588"/>
      <c r="BD588"/>
    </row>
    <row r="589" spans="1:56" ht="15.75" customHeight="1" x14ac:dyDescent="0.2">
      <c r="A589" s="93" t="s">
        <v>1798</v>
      </c>
      <c r="B589" s="95" t="s">
        <v>2062</v>
      </c>
      <c r="C589" s="94" t="s">
        <v>2063</v>
      </c>
      <c r="D589" s="94" t="s">
        <v>13</v>
      </c>
      <c r="E589" s="94" t="s">
        <v>13</v>
      </c>
      <c r="F589" s="94" t="s">
        <v>386</v>
      </c>
      <c r="G589" s="96" t="s">
        <v>1633</v>
      </c>
      <c r="H589" s="96" t="s">
        <v>1634</v>
      </c>
      <c r="I589" s="96" t="s">
        <v>14</v>
      </c>
      <c r="J589" s="96" t="s">
        <v>14</v>
      </c>
      <c r="K589" s="96" t="s">
        <v>386</v>
      </c>
      <c r="L589" s="65">
        <f>HLOOKUP(L$20,$S$18:$AW589,ROW($S589)-ROW($S$18)+1,FALSE)</f>
        <v>2943</v>
      </c>
      <c r="M589" s="65">
        <f>HLOOKUP(M$20,$S$18:$AW589,ROW($S589)-ROW($S$18)+1,FALSE)</f>
        <v>2835</v>
      </c>
      <c r="N589" s="66">
        <f t="shared" si="13"/>
        <v>-3.669724770642202E-2</v>
      </c>
      <c r="O589" s="31">
        <f>IF(ISERROR(SUMIF($B$21:$B$672,$B589,$M$21:$M$672)/SUMIF($B$21:$B$672,$B589,$L$21:$L$672)-1),"-",SUMIF($B$21:$B$672,$B589,$M$21:$M$672)/SUMIF($B$21:$B$672,$B589,$L$21:$L$672)-1)</f>
        <v>-7.1302945918217842E-2</v>
      </c>
      <c r="P589" s="31">
        <f>IF(ISERROR(SUMIF($J$21:$J$672,$J589,$M$21:$M$672)/SUMIF($J$21:$J$672,$J589,$L$21:$L$672)-1),"-",SUMIF($J$21:$J$672,$J589,$M$21:$M$672)/SUMIF($J$21:$J$672,$J589,$L$21:$L$672)-1)</f>
        <v>-1.1031491608523458E-2</v>
      </c>
      <c r="Q589" s="31">
        <f>IF(ISERROR(SUMIF($K$21:$K$672,$K589,$M$21:$M$672)/SUMIF($K$21:$K$672,$K589,$L$21:$L$672)-1),"-",SUMIF($K$21:$K$672,$K589,$M$21:$M$672)/SUMIF($K$21:$K$672,$K589,$L$21:$L$672)-1)</f>
        <v>-6.9526650567419579E-2</v>
      </c>
      <c r="R589" s="31">
        <f>IF(ISERROR(SUMIF($I$21:$I$672,$I589,$M$21:$M$672)/SUMIF($I$21:$I$672,$I589,$L$21:$L$672)-1),"-",SUMIF($I$21:$I$672,$I589,$M$21:$M$672)/SUMIF($I$21:$I$672,$I589,$L$21:$L$672)-1)</f>
        <v>-1.1031491608523458E-2</v>
      </c>
      <c r="S589" s="46">
        <v>2339</v>
      </c>
      <c r="T589" s="46">
        <v>2297</v>
      </c>
      <c r="U589" s="46">
        <v>2464</v>
      </c>
      <c r="V589" s="46">
        <v>2644</v>
      </c>
      <c r="W589" s="46">
        <v>2794</v>
      </c>
      <c r="X589" s="46">
        <v>2943</v>
      </c>
      <c r="Y589" s="46">
        <v>2978</v>
      </c>
      <c r="Z589" s="46">
        <v>2953</v>
      </c>
      <c r="AA589" s="46">
        <v>2912</v>
      </c>
      <c r="AB589" s="46">
        <v>2873</v>
      </c>
      <c r="AC589" s="46">
        <v>2835</v>
      </c>
      <c r="AD589" s="46">
        <v>2827</v>
      </c>
      <c r="AE589" s="46">
        <v>2799</v>
      </c>
      <c r="AF589" s="46">
        <v>2775</v>
      </c>
      <c r="AG589" s="46">
        <v>2743</v>
      </c>
      <c r="AH589" s="46">
        <v>2722</v>
      </c>
      <c r="AI589" s="46">
        <v>2687</v>
      </c>
      <c r="AJ589" s="46">
        <v>2660</v>
      </c>
      <c r="AK589" s="46">
        <v>2622</v>
      </c>
      <c r="AL589" s="46">
        <v>2618</v>
      </c>
      <c r="AM589" s="46">
        <v>2615</v>
      </c>
      <c r="AN589" s="46">
        <v>2621</v>
      </c>
      <c r="AO589" s="46">
        <v>2651</v>
      </c>
      <c r="AP589" s="46">
        <v>2693</v>
      </c>
      <c r="AQ589" s="46">
        <v>2743</v>
      </c>
      <c r="AR589" s="47">
        <v>2772</v>
      </c>
      <c r="AS589" s="80" t="str">
        <f>IF(COUNTIF(B$20:B589,B589)=1,1,"-")</f>
        <v>-</v>
      </c>
      <c r="AT589" s="80" t="str">
        <f>IF(COUNTIF(J$20:J589,J589)=1,1,"-")</f>
        <v>-</v>
      </c>
      <c r="AU589" s="80" t="str">
        <f>IF(COUNTIF(K$20:K589,K589)=1,1,"-")</f>
        <v>-</v>
      </c>
      <c r="AV589" s="80" t="str">
        <f>IF(COUNTIF(I$20:I589,I589)=1,1,"-")</f>
        <v>-</v>
      </c>
      <c r="AW589" s="48" t="s">
        <v>241</v>
      </c>
      <c r="AZ589"/>
      <c r="BA589"/>
      <c r="BB589"/>
      <c r="BC589"/>
      <c r="BD589"/>
    </row>
    <row r="590" spans="1:56" ht="15.75" customHeight="1" x14ac:dyDescent="0.2">
      <c r="A590" s="93" t="s">
        <v>1798</v>
      </c>
      <c r="B590" s="95" t="s">
        <v>2334</v>
      </c>
      <c r="C590" s="94" t="s">
        <v>2335</v>
      </c>
      <c r="D590" s="94" t="s">
        <v>287</v>
      </c>
      <c r="E590" s="94" t="s">
        <v>202</v>
      </c>
      <c r="F590" s="94" t="s">
        <v>387</v>
      </c>
      <c r="G590" s="96" t="s">
        <v>1635</v>
      </c>
      <c r="H590" s="96" t="s">
        <v>1636</v>
      </c>
      <c r="I590" s="96" t="s">
        <v>287</v>
      </c>
      <c r="J590" s="96" t="s">
        <v>202</v>
      </c>
      <c r="K590" s="96" t="s">
        <v>387</v>
      </c>
      <c r="L590" s="65">
        <f>HLOOKUP(L$20,$S$18:$AW590,ROW($S590)-ROW($S$18)+1,FALSE)</f>
        <v>1486</v>
      </c>
      <c r="M590" s="65">
        <f>HLOOKUP(M$20,$S$18:$AW590,ROW($S590)-ROW($S$18)+1,FALSE)</f>
        <v>1323</v>
      </c>
      <c r="N590" s="66">
        <f t="shared" si="13"/>
        <v>-0.10969044414535667</v>
      </c>
      <c r="O590" s="31">
        <f>IF(ISERROR(SUMIF($B$21:$B$672,$B590,$M$21:$M$672)/SUMIF($B$21:$B$672,$B590,$L$21:$L$672)-1),"-",SUMIF($B$21:$B$672,$B590,$M$21:$M$672)/SUMIF($B$21:$B$672,$B590,$L$21:$L$672)-1)</f>
        <v>-0.10969044414535667</v>
      </c>
      <c r="P590" s="31">
        <f>IF(ISERROR(SUMIF($J$21:$J$672,$J590,$M$21:$M$672)/SUMIF($J$21:$J$672,$J590,$L$21:$L$672)-1),"-",SUMIF($J$21:$J$672,$J590,$M$21:$M$672)/SUMIF($J$21:$J$672,$J590,$L$21:$L$672)-1)</f>
        <v>-0.10969044414535667</v>
      </c>
      <c r="Q590" s="31">
        <f>IF(ISERROR(SUMIF($K$21:$K$672,$K590,$M$21:$M$672)/SUMIF($K$21:$K$672,$K590,$L$21:$L$672)-1),"-",SUMIF($K$21:$K$672,$K590,$M$21:$M$672)/SUMIF($K$21:$K$672,$K590,$L$21:$L$672)-1)</f>
        <v>-6.8899789056344862E-2</v>
      </c>
      <c r="R590" s="31">
        <f>IF(ISERROR(SUMIF($I$21:$I$672,$I590,$M$21:$M$672)/SUMIF($I$21:$I$672,$I590,$L$21:$L$672)-1),"-",SUMIF($I$21:$I$672,$I590,$M$21:$M$672)/SUMIF($I$21:$I$672,$I590,$L$21:$L$672)-1)</f>
        <v>-0.10969044414535667</v>
      </c>
      <c r="S590" s="46">
        <v>1418</v>
      </c>
      <c r="T590" s="46">
        <v>1425</v>
      </c>
      <c r="U590" s="46">
        <v>1406</v>
      </c>
      <c r="V590" s="46">
        <v>1423</v>
      </c>
      <c r="W590" s="46">
        <v>1431</v>
      </c>
      <c r="X590" s="46">
        <v>1486</v>
      </c>
      <c r="Y590" s="46">
        <v>1468</v>
      </c>
      <c r="Z590" s="46">
        <v>1478</v>
      </c>
      <c r="AA590" s="46">
        <v>1429</v>
      </c>
      <c r="AB590" s="46">
        <v>1371</v>
      </c>
      <c r="AC590" s="46">
        <v>1323</v>
      </c>
      <c r="AD590" s="46">
        <v>1309</v>
      </c>
      <c r="AE590" s="46">
        <v>1291</v>
      </c>
      <c r="AF590" s="46">
        <v>1288</v>
      </c>
      <c r="AG590" s="46">
        <v>1272</v>
      </c>
      <c r="AH590" s="46">
        <v>1259</v>
      </c>
      <c r="AI590" s="46">
        <v>1223</v>
      </c>
      <c r="AJ590" s="46">
        <v>1185</v>
      </c>
      <c r="AK590" s="46">
        <v>1148</v>
      </c>
      <c r="AL590" s="46">
        <v>1114</v>
      </c>
      <c r="AM590" s="46">
        <v>1094</v>
      </c>
      <c r="AN590" s="46">
        <v>1108</v>
      </c>
      <c r="AO590" s="46">
        <v>1113</v>
      </c>
      <c r="AP590" s="46">
        <v>1137</v>
      </c>
      <c r="AQ590" s="46">
        <v>1156</v>
      </c>
      <c r="AR590" s="47">
        <v>1174</v>
      </c>
      <c r="AS590" s="80">
        <f>IF(COUNTIF(B$20:B590,B590)=1,1,"-")</f>
        <v>1</v>
      </c>
      <c r="AT590" s="80">
        <f>IF(COUNTIF(J$20:J590,J590)=1,1,"-")</f>
        <v>1</v>
      </c>
      <c r="AU590" s="80" t="str">
        <f>IF(COUNTIF(K$20:K590,K590)=1,1,"-")</f>
        <v>-</v>
      </c>
      <c r="AV590" s="80">
        <f>IF(COUNTIF(I$20:I590,I590)=1,1,"-")</f>
        <v>1</v>
      </c>
      <c r="AW590" s="48" t="s">
        <v>241</v>
      </c>
      <c r="AZ590"/>
      <c r="BA590"/>
      <c r="BB590"/>
      <c r="BC590"/>
      <c r="BD590"/>
    </row>
    <row r="591" spans="1:56" ht="15.75" customHeight="1" x14ac:dyDescent="0.2">
      <c r="A591" s="93" t="s">
        <v>1798</v>
      </c>
      <c r="B591" s="95" t="s">
        <v>2096</v>
      </c>
      <c r="C591" s="94" t="s">
        <v>2097</v>
      </c>
      <c r="D591" s="94" t="s">
        <v>316</v>
      </c>
      <c r="E591" s="94" t="s">
        <v>112</v>
      </c>
      <c r="F591" s="94" t="s">
        <v>386</v>
      </c>
      <c r="G591" s="96" t="s">
        <v>1637</v>
      </c>
      <c r="H591" s="96" t="s">
        <v>1638</v>
      </c>
      <c r="I591" s="96" t="s">
        <v>316</v>
      </c>
      <c r="J591" s="96" t="s">
        <v>112</v>
      </c>
      <c r="K591" s="96" t="s">
        <v>386</v>
      </c>
      <c r="L591" s="65">
        <f>HLOOKUP(L$20,$S$18:$AW591,ROW($S591)-ROW($S$18)+1,FALSE)</f>
        <v>2714</v>
      </c>
      <c r="M591" s="65">
        <f>HLOOKUP(M$20,$S$18:$AW591,ROW($S591)-ROW($S$18)+1,FALSE)</f>
        <v>2553</v>
      </c>
      <c r="N591" s="66">
        <f t="shared" si="13"/>
        <v>-5.9322033898305038E-2</v>
      </c>
      <c r="O591" s="31">
        <f>IF(ISERROR(SUMIF($B$21:$B$672,$B591,$M$21:$M$672)/SUMIF($B$21:$B$672,$B591,$L$21:$L$672)-1),"-",SUMIF($B$21:$B$672,$B591,$M$21:$M$672)/SUMIF($B$21:$B$672,$B591,$L$21:$L$672)-1)</f>
        <v>-6.5596080566140413E-2</v>
      </c>
      <c r="P591" s="31">
        <f>IF(ISERROR(SUMIF($J$21:$J$672,$J591,$M$21:$M$672)/SUMIF($J$21:$J$672,$J591,$L$21:$L$672)-1),"-",SUMIF($J$21:$J$672,$J591,$M$21:$M$672)/SUMIF($J$21:$J$672,$J591,$L$21:$L$672)-1)</f>
        <v>-5.9772414655495765E-2</v>
      </c>
      <c r="Q591" s="31">
        <f>IF(ISERROR(SUMIF($K$21:$K$672,$K591,$M$21:$M$672)/SUMIF($K$21:$K$672,$K591,$L$21:$L$672)-1),"-",SUMIF($K$21:$K$672,$K591,$M$21:$M$672)/SUMIF($K$21:$K$672,$K591,$L$21:$L$672)-1)</f>
        <v>-6.9526650567419579E-2</v>
      </c>
      <c r="R591" s="31">
        <f>IF(ISERROR(SUMIF($I$21:$I$672,$I591,$M$21:$M$672)/SUMIF($I$21:$I$672,$I591,$L$21:$L$672)-1),"-",SUMIF($I$21:$I$672,$I591,$M$21:$M$672)/SUMIF($I$21:$I$672,$I591,$L$21:$L$672)-1)</f>
        <v>-5.9772414655495765E-2</v>
      </c>
      <c r="S591" s="46">
        <v>2273</v>
      </c>
      <c r="T591" s="46">
        <v>2225</v>
      </c>
      <c r="U591" s="46">
        <v>2315</v>
      </c>
      <c r="V591" s="46">
        <v>2427</v>
      </c>
      <c r="W591" s="46">
        <v>2632</v>
      </c>
      <c r="X591" s="46">
        <v>2714</v>
      </c>
      <c r="Y591" s="46">
        <v>2778</v>
      </c>
      <c r="Z591" s="46">
        <v>2734</v>
      </c>
      <c r="AA591" s="46">
        <v>2628</v>
      </c>
      <c r="AB591" s="46">
        <v>2585</v>
      </c>
      <c r="AC591" s="46">
        <v>2553</v>
      </c>
      <c r="AD591" s="46">
        <v>2541</v>
      </c>
      <c r="AE591" s="46">
        <v>2509</v>
      </c>
      <c r="AF591" s="46">
        <v>2498</v>
      </c>
      <c r="AG591" s="46">
        <v>2474</v>
      </c>
      <c r="AH591" s="46">
        <v>2446</v>
      </c>
      <c r="AI591" s="46">
        <v>2424</v>
      </c>
      <c r="AJ591" s="46">
        <v>2398</v>
      </c>
      <c r="AK591" s="46">
        <v>2405</v>
      </c>
      <c r="AL591" s="46">
        <v>2380</v>
      </c>
      <c r="AM591" s="46">
        <v>2419</v>
      </c>
      <c r="AN591" s="46">
        <v>2472</v>
      </c>
      <c r="AO591" s="46">
        <v>2508</v>
      </c>
      <c r="AP591" s="46">
        <v>2584</v>
      </c>
      <c r="AQ591" s="46">
        <v>2603</v>
      </c>
      <c r="AR591" s="47">
        <v>2651</v>
      </c>
      <c r="AS591" s="80" t="str">
        <f>IF(COUNTIF(B$20:B591,B591)=1,1,"-")</f>
        <v>-</v>
      </c>
      <c r="AT591" s="80" t="str">
        <f>IF(COUNTIF(J$20:J591,J591)=1,1,"-")</f>
        <v>-</v>
      </c>
      <c r="AU591" s="80" t="str">
        <f>IF(COUNTIF(K$20:K591,K591)=1,1,"-")</f>
        <v>-</v>
      </c>
      <c r="AV591" s="80" t="str">
        <f>IF(COUNTIF(I$20:I591,I591)=1,1,"-")</f>
        <v>-</v>
      </c>
      <c r="AW591" s="48" t="s">
        <v>241</v>
      </c>
      <c r="AZ591"/>
      <c r="BA591"/>
      <c r="BB591"/>
      <c r="BC591"/>
      <c r="BD591"/>
    </row>
    <row r="592" spans="1:56" ht="15.75" customHeight="1" x14ac:dyDescent="0.2">
      <c r="A592" s="93" t="s">
        <v>1798</v>
      </c>
      <c r="B592" s="95" t="s">
        <v>2336</v>
      </c>
      <c r="C592" s="94" t="s">
        <v>2337</v>
      </c>
      <c r="D592" s="94" t="s">
        <v>67</v>
      </c>
      <c r="E592" s="94" t="s">
        <v>67</v>
      </c>
      <c r="F592" s="94" t="s">
        <v>389</v>
      </c>
      <c r="G592" s="96" t="s">
        <v>1639</v>
      </c>
      <c r="H592" s="96" t="s">
        <v>1640</v>
      </c>
      <c r="I592" s="96" t="s">
        <v>67</v>
      </c>
      <c r="J592" s="96" t="s">
        <v>67</v>
      </c>
      <c r="K592" s="96" t="s">
        <v>389</v>
      </c>
      <c r="L592" s="65">
        <f>HLOOKUP(L$20,$S$18:$AW592,ROW($S592)-ROW($S$18)+1,FALSE)</f>
        <v>1132</v>
      </c>
      <c r="M592" s="65">
        <f>HLOOKUP(M$20,$S$18:$AW592,ROW($S592)-ROW($S$18)+1,FALSE)</f>
        <v>1096</v>
      </c>
      <c r="N592" s="66">
        <f t="shared" si="13"/>
        <v>-3.180212014134276E-2</v>
      </c>
      <c r="O592" s="31">
        <f>IF(ISERROR(SUMIF($B$21:$B$672,$B592,$M$21:$M$672)/SUMIF($B$21:$B$672,$B592,$L$21:$L$672)-1),"-",SUMIF($B$21:$B$672,$B592,$M$21:$M$672)/SUMIF($B$21:$B$672,$B592,$L$21:$L$672)-1)</f>
        <v>-3.180212014134276E-2</v>
      </c>
      <c r="P592" s="31">
        <f>IF(ISERROR(SUMIF($J$21:$J$672,$J592,$M$21:$M$672)/SUMIF($J$21:$J$672,$J592,$L$21:$L$672)-1),"-",SUMIF($J$21:$J$672,$J592,$M$21:$M$672)/SUMIF($J$21:$J$672,$J592,$L$21:$L$672)-1)</f>
        <v>-4.6036930033915291E-2</v>
      </c>
      <c r="Q592" s="31">
        <f>IF(ISERROR(SUMIF($K$21:$K$672,$K592,$M$21:$M$672)/SUMIF($K$21:$K$672,$K592,$L$21:$L$672)-1),"-",SUMIF($K$21:$K$672,$K592,$M$21:$M$672)/SUMIF($K$21:$K$672,$K592,$L$21:$L$672)-1)</f>
        <v>-7.8231982896267982E-2</v>
      </c>
      <c r="R592" s="31">
        <f>IF(ISERROR(SUMIF($I$21:$I$672,$I592,$M$21:$M$672)/SUMIF($I$21:$I$672,$I592,$L$21:$L$672)-1),"-",SUMIF($I$21:$I$672,$I592,$M$21:$M$672)/SUMIF($I$21:$I$672,$I592,$L$21:$L$672)-1)</f>
        <v>-4.6036930033915291E-2</v>
      </c>
      <c r="S592" s="46">
        <v>1218</v>
      </c>
      <c r="T592" s="46">
        <v>1218</v>
      </c>
      <c r="U592" s="46">
        <v>1167</v>
      </c>
      <c r="V592" s="46">
        <v>1170</v>
      </c>
      <c r="W592" s="46">
        <v>1118</v>
      </c>
      <c r="X592" s="46">
        <v>1132</v>
      </c>
      <c r="Y592" s="46">
        <v>1132</v>
      </c>
      <c r="Z592" s="46">
        <v>1119</v>
      </c>
      <c r="AA592" s="46">
        <v>1108</v>
      </c>
      <c r="AB592" s="46">
        <v>1091</v>
      </c>
      <c r="AC592" s="46">
        <v>1096</v>
      </c>
      <c r="AD592" s="46">
        <v>1082</v>
      </c>
      <c r="AE592" s="46">
        <v>1067</v>
      </c>
      <c r="AF592" s="46">
        <v>1063</v>
      </c>
      <c r="AG592" s="46">
        <v>1063</v>
      </c>
      <c r="AH592" s="46">
        <v>1053</v>
      </c>
      <c r="AI592" s="46">
        <v>1043</v>
      </c>
      <c r="AJ592" s="46">
        <v>1040</v>
      </c>
      <c r="AK592" s="46">
        <v>1027</v>
      </c>
      <c r="AL592" s="46">
        <v>1015</v>
      </c>
      <c r="AM592" s="46">
        <v>1027</v>
      </c>
      <c r="AN592" s="46">
        <v>1034</v>
      </c>
      <c r="AO592" s="46">
        <v>1045</v>
      </c>
      <c r="AP592" s="46">
        <v>1062</v>
      </c>
      <c r="AQ592" s="46">
        <v>1074</v>
      </c>
      <c r="AR592" s="47">
        <v>1088</v>
      </c>
      <c r="AS592" s="80">
        <f>IF(COUNTIF(B$20:B592,B592)=1,1,"-")</f>
        <v>1</v>
      </c>
      <c r="AT592" s="80" t="str">
        <f>IF(COUNTIF(J$20:J592,J592)=1,1,"-")</f>
        <v>-</v>
      </c>
      <c r="AU592" s="80" t="str">
        <f>IF(COUNTIF(K$20:K592,K592)=1,1,"-")</f>
        <v>-</v>
      </c>
      <c r="AV592" s="80" t="str">
        <f>IF(COUNTIF(I$20:I592,I592)=1,1,"-")</f>
        <v>-</v>
      </c>
      <c r="AW592" s="48" t="s">
        <v>241</v>
      </c>
      <c r="AZ592"/>
      <c r="BA592"/>
      <c r="BB592"/>
      <c r="BC592"/>
      <c r="BD592"/>
    </row>
    <row r="593" spans="1:56" ht="15.75" customHeight="1" x14ac:dyDescent="0.2">
      <c r="A593" s="93" t="s">
        <v>1798</v>
      </c>
      <c r="B593" s="95" t="s">
        <v>2338</v>
      </c>
      <c r="C593" s="94" t="s">
        <v>2339</v>
      </c>
      <c r="D593" s="94" t="s">
        <v>62</v>
      </c>
      <c r="E593" s="94" t="s">
        <v>62</v>
      </c>
      <c r="F593" s="94" t="s">
        <v>389</v>
      </c>
      <c r="G593" s="96" t="s">
        <v>1641</v>
      </c>
      <c r="H593" s="96" t="s">
        <v>1642</v>
      </c>
      <c r="I593" s="96" t="s">
        <v>62</v>
      </c>
      <c r="J593" s="96" t="s">
        <v>62</v>
      </c>
      <c r="K593" s="96" t="s">
        <v>389</v>
      </c>
      <c r="L593" s="65">
        <f>HLOOKUP(L$20,$S$18:$AW593,ROW($S593)-ROW($S$18)+1,FALSE)</f>
        <v>1727</v>
      </c>
      <c r="M593" s="65">
        <f>HLOOKUP(M$20,$S$18:$AW593,ROW($S593)-ROW($S$18)+1,FALSE)</f>
        <v>1567</v>
      </c>
      <c r="N593" s="66">
        <f t="shared" si="13"/>
        <v>-9.2646207295888794E-2</v>
      </c>
      <c r="O593" s="31">
        <f>IF(ISERROR(SUMIF($B$21:$B$672,$B593,$M$21:$M$672)/SUMIF($B$21:$B$672,$B593,$L$21:$L$672)-1),"-",SUMIF($B$21:$B$672,$B593,$M$21:$M$672)/SUMIF($B$21:$B$672,$B593,$L$21:$L$672)-1)</f>
        <v>-9.2646207295888794E-2</v>
      </c>
      <c r="P593" s="31">
        <f>IF(ISERROR(SUMIF($J$21:$J$672,$J593,$M$21:$M$672)/SUMIF($J$21:$J$672,$J593,$L$21:$L$672)-1),"-",SUMIF($J$21:$J$672,$J593,$M$21:$M$672)/SUMIF($J$21:$J$672,$J593,$L$21:$L$672)-1)</f>
        <v>-4.8067437897946319E-2</v>
      </c>
      <c r="Q593" s="31">
        <f>IF(ISERROR(SUMIF($K$21:$K$672,$K593,$M$21:$M$672)/SUMIF($K$21:$K$672,$K593,$L$21:$L$672)-1),"-",SUMIF($K$21:$K$672,$K593,$M$21:$M$672)/SUMIF($K$21:$K$672,$K593,$L$21:$L$672)-1)</f>
        <v>-7.8231982896267982E-2</v>
      </c>
      <c r="R593" s="31">
        <f>IF(ISERROR(SUMIF($I$21:$I$672,$I593,$M$21:$M$672)/SUMIF($I$21:$I$672,$I593,$L$21:$L$672)-1),"-",SUMIF($I$21:$I$672,$I593,$M$21:$M$672)/SUMIF($I$21:$I$672,$I593,$L$21:$L$672)-1)</f>
        <v>-4.8067437897946319E-2</v>
      </c>
      <c r="S593" s="46">
        <v>1556</v>
      </c>
      <c r="T593" s="46">
        <v>1617</v>
      </c>
      <c r="U593" s="46">
        <v>1604</v>
      </c>
      <c r="V593" s="46">
        <v>1710</v>
      </c>
      <c r="W593" s="46">
        <v>1745</v>
      </c>
      <c r="X593" s="46">
        <v>1727</v>
      </c>
      <c r="Y593" s="46">
        <v>1690</v>
      </c>
      <c r="Z593" s="46">
        <v>1645</v>
      </c>
      <c r="AA593" s="46">
        <v>1586</v>
      </c>
      <c r="AB593" s="46">
        <v>1579</v>
      </c>
      <c r="AC593" s="46">
        <v>1567</v>
      </c>
      <c r="AD593" s="46">
        <v>1569</v>
      </c>
      <c r="AE593" s="46">
        <v>1569</v>
      </c>
      <c r="AF593" s="46">
        <v>1566</v>
      </c>
      <c r="AG593" s="46">
        <v>1561</v>
      </c>
      <c r="AH593" s="46">
        <v>1545</v>
      </c>
      <c r="AI593" s="46">
        <v>1527</v>
      </c>
      <c r="AJ593" s="46">
        <v>1513</v>
      </c>
      <c r="AK593" s="46">
        <v>1502</v>
      </c>
      <c r="AL593" s="46">
        <v>1504</v>
      </c>
      <c r="AM593" s="46">
        <v>1513</v>
      </c>
      <c r="AN593" s="46">
        <v>1533</v>
      </c>
      <c r="AO593" s="46">
        <v>1562</v>
      </c>
      <c r="AP593" s="46">
        <v>1584</v>
      </c>
      <c r="AQ593" s="46">
        <v>1606</v>
      </c>
      <c r="AR593" s="47">
        <v>1634</v>
      </c>
      <c r="AS593" s="80">
        <f>IF(COUNTIF(B$20:B593,B593)=1,1,"-")</f>
        <v>1</v>
      </c>
      <c r="AT593" s="80" t="str">
        <f>IF(COUNTIF(J$20:J593,J593)=1,1,"-")</f>
        <v>-</v>
      </c>
      <c r="AU593" s="80" t="str">
        <f>IF(COUNTIF(K$20:K593,K593)=1,1,"-")</f>
        <v>-</v>
      </c>
      <c r="AV593" s="80" t="str">
        <f>IF(COUNTIF(I$20:I593,I593)=1,1,"-")</f>
        <v>-</v>
      </c>
      <c r="AW593" s="48" t="s">
        <v>241</v>
      </c>
      <c r="AZ593"/>
      <c r="BA593"/>
      <c r="BB593"/>
      <c r="BC593"/>
      <c r="BD593"/>
    </row>
    <row r="594" spans="1:56" ht="15.75" customHeight="1" x14ac:dyDescent="0.2">
      <c r="A594" s="93" t="s">
        <v>1798</v>
      </c>
      <c r="B594" s="95" t="s">
        <v>1964</v>
      </c>
      <c r="C594" s="94" t="s">
        <v>1965</v>
      </c>
      <c r="D594" s="94" t="s">
        <v>47</v>
      </c>
      <c r="E594" s="94" t="s">
        <v>47</v>
      </c>
      <c r="F594" s="94" t="s">
        <v>389</v>
      </c>
      <c r="G594" s="96" t="s">
        <v>1643</v>
      </c>
      <c r="H594" s="96" t="s">
        <v>1644</v>
      </c>
      <c r="I594" s="96" t="s">
        <v>47</v>
      </c>
      <c r="J594" s="96" t="s">
        <v>47</v>
      </c>
      <c r="K594" s="96" t="s">
        <v>389</v>
      </c>
      <c r="L594" s="65">
        <f>HLOOKUP(L$20,$S$18:$AW594,ROW($S594)-ROW($S$18)+1,FALSE)</f>
        <v>1877</v>
      </c>
      <c r="M594" s="65">
        <f>HLOOKUP(M$20,$S$18:$AW594,ROW($S594)-ROW($S$18)+1,FALSE)</f>
        <v>1811</v>
      </c>
      <c r="N594" s="66">
        <f t="shared" si="13"/>
        <v>-3.5162493340436862E-2</v>
      </c>
      <c r="O594" s="31">
        <f>IF(ISERROR(SUMIF($B$21:$B$672,$B594,$M$21:$M$672)/SUMIF($B$21:$B$672,$B594,$L$21:$L$672)-1),"-",SUMIF($B$21:$B$672,$B594,$M$21:$M$672)/SUMIF($B$21:$B$672,$B594,$L$21:$L$672)-1)</f>
        <v>-5.9081562714187852E-2</v>
      </c>
      <c r="P594" s="31">
        <f>IF(ISERROR(SUMIF($J$21:$J$672,$J594,$M$21:$M$672)/SUMIF($J$21:$J$672,$J594,$L$21:$L$672)-1),"-",SUMIF($J$21:$J$672,$J594,$M$21:$M$672)/SUMIF($J$21:$J$672,$J594,$L$21:$L$672)-1)</f>
        <v>-6.1855670103092786E-2</v>
      </c>
      <c r="Q594" s="31">
        <f>IF(ISERROR(SUMIF($K$21:$K$672,$K594,$M$21:$M$672)/SUMIF($K$21:$K$672,$K594,$L$21:$L$672)-1),"-",SUMIF($K$21:$K$672,$K594,$M$21:$M$672)/SUMIF($K$21:$K$672,$K594,$L$21:$L$672)-1)</f>
        <v>-7.8231982896267982E-2</v>
      </c>
      <c r="R594" s="31">
        <f>IF(ISERROR(SUMIF($I$21:$I$672,$I594,$M$21:$M$672)/SUMIF($I$21:$I$672,$I594,$L$21:$L$672)-1),"-",SUMIF($I$21:$I$672,$I594,$M$21:$M$672)/SUMIF($I$21:$I$672,$I594,$L$21:$L$672)-1)</f>
        <v>-6.1855670103092786E-2</v>
      </c>
      <c r="S594" s="46">
        <v>1732</v>
      </c>
      <c r="T594" s="46">
        <v>1668</v>
      </c>
      <c r="U594" s="46">
        <v>1797</v>
      </c>
      <c r="V594" s="46">
        <v>1835</v>
      </c>
      <c r="W594" s="46">
        <v>1816</v>
      </c>
      <c r="X594" s="46">
        <v>1877</v>
      </c>
      <c r="Y594" s="46">
        <v>1955</v>
      </c>
      <c r="Z594" s="46">
        <v>1937</v>
      </c>
      <c r="AA594" s="46">
        <v>1931</v>
      </c>
      <c r="AB594" s="46">
        <v>1858</v>
      </c>
      <c r="AC594" s="46">
        <v>1811</v>
      </c>
      <c r="AD594" s="46">
        <v>1787</v>
      </c>
      <c r="AE594" s="46">
        <v>1783</v>
      </c>
      <c r="AF594" s="46">
        <v>1783</v>
      </c>
      <c r="AG594" s="46">
        <v>1766</v>
      </c>
      <c r="AH594" s="46">
        <v>1738</v>
      </c>
      <c r="AI594" s="46">
        <v>1720</v>
      </c>
      <c r="AJ594" s="46">
        <v>1700</v>
      </c>
      <c r="AK594" s="46">
        <v>1677</v>
      </c>
      <c r="AL594" s="46">
        <v>1683</v>
      </c>
      <c r="AM594" s="46">
        <v>1686</v>
      </c>
      <c r="AN594" s="46">
        <v>1703</v>
      </c>
      <c r="AO594" s="46">
        <v>1732</v>
      </c>
      <c r="AP594" s="46">
        <v>1758</v>
      </c>
      <c r="AQ594" s="46">
        <v>1787</v>
      </c>
      <c r="AR594" s="47">
        <v>1807</v>
      </c>
      <c r="AS594" s="80" t="str">
        <f>IF(COUNTIF(B$20:B594,B594)=1,1,"-")</f>
        <v>-</v>
      </c>
      <c r="AT594" s="80" t="str">
        <f>IF(COUNTIF(J$20:J594,J594)=1,1,"-")</f>
        <v>-</v>
      </c>
      <c r="AU594" s="80" t="str">
        <f>IF(COUNTIF(K$20:K594,K594)=1,1,"-")</f>
        <v>-</v>
      </c>
      <c r="AV594" s="80" t="str">
        <f>IF(COUNTIF(I$20:I594,I594)=1,1,"-")</f>
        <v>-</v>
      </c>
      <c r="AW594" s="48" t="s">
        <v>241</v>
      </c>
      <c r="AZ594"/>
      <c r="BA594"/>
      <c r="BB594"/>
      <c r="BC594"/>
      <c r="BD594"/>
    </row>
    <row r="595" spans="1:56" ht="15.75" customHeight="1" x14ac:dyDescent="0.2">
      <c r="A595" s="93" t="s">
        <v>1798</v>
      </c>
      <c r="B595" s="95" t="s">
        <v>2340</v>
      </c>
      <c r="C595" s="94" t="s">
        <v>2341</v>
      </c>
      <c r="D595" s="94" t="s">
        <v>67</v>
      </c>
      <c r="E595" s="94" t="s">
        <v>67</v>
      </c>
      <c r="F595" s="94" t="s">
        <v>389</v>
      </c>
      <c r="G595" s="96" t="s">
        <v>1645</v>
      </c>
      <c r="H595" s="96" t="s">
        <v>1646</v>
      </c>
      <c r="I595" s="96" t="s">
        <v>67</v>
      </c>
      <c r="J595" s="96" t="s">
        <v>67</v>
      </c>
      <c r="K595" s="96" t="s">
        <v>389</v>
      </c>
      <c r="L595" s="65">
        <f>HLOOKUP(L$20,$S$18:$AW595,ROW($S595)-ROW($S$18)+1,FALSE)</f>
        <v>898</v>
      </c>
      <c r="M595" s="65">
        <f>HLOOKUP(M$20,$S$18:$AW595,ROW($S595)-ROW($S$18)+1,FALSE)</f>
        <v>1104</v>
      </c>
      <c r="N595" s="66">
        <f t="shared" si="13"/>
        <v>0.2293986636971046</v>
      </c>
      <c r="O595" s="31">
        <f>IF(ISERROR(SUMIF($B$21:$B$672,$B595,$M$21:$M$672)/SUMIF($B$21:$B$672,$B595,$L$21:$L$672)-1),"-",SUMIF($B$21:$B$672,$B595,$M$21:$M$672)/SUMIF($B$21:$B$672,$B595,$L$21:$L$672)-1)</f>
        <v>0.2293986636971046</v>
      </c>
      <c r="P595" s="31">
        <f>IF(ISERROR(SUMIF($J$21:$J$672,$J595,$M$21:$M$672)/SUMIF($J$21:$J$672,$J595,$L$21:$L$672)-1),"-",SUMIF($J$21:$J$672,$J595,$M$21:$M$672)/SUMIF($J$21:$J$672,$J595,$L$21:$L$672)-1)</f>
        <v>-4.6036930033915291E-2</v>
      </c>
      <c r="Q595" s="31">
        <f>IF(ISERROR(SUMIF($K$21:$K$672,$K595,$M$21:$M$672)/SUMIF($K$21:$K$672,$K595,$L$21:$L$672)-1),"-",SUMIF($K$21:$K$672,$K595,$M$21:$M$672)/SUMIF($K$21:$K$672,$K595,$L$21:$L$672)-1)</f>
        <v>-7.8231982896267982E-2</v>
      </c>
      <c r="R595" s="31">
        <f>IF(ISERROR(SUMIF($I$21:$I$672,$I595,$M$21:$M$672)/SUMIF($I$21:$I$672,$I595,$L$21:$L$672)-1),"-",SUMIF($I$21:$I$672,$I595,$M$21:$M$672)/SUMIF($I$21:$I$672,$I595,$L$21:$L$672)-1)</f>
        <v>-4.6036930033915291E-2</v>
      </c>
      <c r="S595" s="46">
        <v>765</v>
      </c>
      <c r="T595" s="46">
        <v>751</v>
      </c>
      <c r="U595" s="46">
        <v>707</v>
      </c>
      <c r="V595" s="46">
        <v>696</v>
      </c>
      <c r="W595" s="46">
        <v>708</v>
      </c>
      <c r="X595" s="46">
        <v>898</v>
      </c>
      <c r="Y595" s="46">
        <v>968</v>
      </c>
      <c r="Z595" s="46">
        <v>1021</v>
      </c>
      <c r="AA595" s="46">
        <v>1089</v>
      </c>
      <c r="AB595" s="46">
        <v>1165</v>
      </c>
      <c r="AC595" s="46">
        <v>1104</v>
      </c>
      <c r="AD595" s="46">
        <v>1052</v>
      </c>
      <c r="AE595" s="46">
        <v>1025</v>
      </c>
      <c r="AF595" s="46">
        <v>1022</v>
      </c>
      <c r="AG595" s="46">
        <v>1017</v>
      </c>
      <c r="AH595" s="46">
        <v>1004</v>
      </c>
      <c r="AI595" s="46">
        <v>1000</v>
      </c>
      <c r="AJ595" s="46">
        <v>996</v>
      </c>
      <c r="AK595" s="46">
        <v>987</v>
      </c>
      <c r="AL595" s="46">
        <v>981</v>
      </c>
      <c r="AM595" s="46">
        <v>976</v>
      </c>
      <c r="AN595" s="46">
        <v>981</v>
      </c>
      <c r="AO595" s="46">
        <v>992</v>
      </c>
      <c r="AP595" s="46">
        <v>997</v>
      </c>
      <c r="AQ595" s="46">
        <v>1006</v>
      </c>
      <c r="AR595" s="47">
        <v>1027</v>
      </c>
      <c r="AS595" s="80">
        <f>IF(COUNTIF(B$20:B595,B595)=1,1,"-")</f>
        <v>1</v>
      </c>
      <c r="AT595" s="80" t="str">
        <f>IF(COUNTIF(J$20:J595,J595)=1,1,"-")</f>
        <v>-</v>
      </c>
      <c r="AU595" s="80" t="str">
        <f>IF(COUNTIF(K$20:K595,K595)=1,1,"-")</f>
        <v>-</v>
      </c>
      <c r="AV595" s="80" t="str">
        <f>IF(COUNTIF(I$20:I595,I595)=1,1,"-")</f>
        <v>-</v>
      </c>
      <c r="AW595" s="48" t="s">
        <v>241</v>
      </c>
      <c r="AZ595"/>
      <c r="BA595"/>
      <c r="BB595"/>
      <c r="BC595"/>
      <c r="BD595"/>
    </row>
    <row r="596" spans="1:56" ht="15.75" customHeight="1" x14ac:dyDescent="0.2">
      <c r="A596" s="93" t="s">
        <v>1798</v>
      </c>
      <c r="B596" s="95" t="s">
        <v>2342</v>
      </c>
      <c r="C596" s="94" t="s">
        <v>2343</v>
      </c>
      <c r="D596" s="94" t="s">
        <v>351</v>
      </c>
      <c r="E596" s="94" t="s">
        <v>121</v>
      </c>
      <c r="F596" s="94" t="s">
        <v>389</v>
      </c>
      <c r="G596" s="96" t="s">
        <v>1647</v>
      </c>
      <c r="H596" s="96" t="s">
        <v>1648</v>
      </c>
      <c r="I596" s="96" t="s">
        <v>351</v>
      </c>
      <c r="J596" s="96" t="s">
        <v>121</v>
      </c>
      <c r="K596" s="96" t="s">
        <v>389</v>
      </c>
      <c r="L596" s="65">
        <f>HLOOKUP(L$20,$S$18:$AW596,ROW($S596)-ROW($S$18)+1,FALSE)</f>
        <v>2779</v>
      </c>
      <c r="M596" s="65">
        <f>HLOOKUP(M$20,$S$18:$AW596,ROW($S596)-ROW($S$18)+1,FALSE)</f>
        <v>2621</v>
      </c>
      <c r="N596" s="66">
        <f t="shared" si="13"/>
        <v>-5.6854983807124837E-2</v>
      </c>
      <c r="O596" s="31">
        <f>IF(ISERROR(SUMIF($B$21:$B$672,$B596,$M$21:$M$672)/SUMIF($B$21:$B$672,$B596,$L$21:$L$672)-1),"-",SUMIF($B$21:$B$672,$B596,$M$21:$M$672)/SUMIF($B$21:$B$672,$B596,$L$21:$L$672)-1)</f>
        <v>-5.6854983807124837E-2</v>
      </c>
      <c r="P596" s="31">
        <f>IF(ISERROR(SUMIF($J$21:$J$672,$J596,$M$21:$M$672)/SUMIF($J$21:$J$672,$J596,$L$21:$L$672)-1),"-",SUMIF($J$21:$J$672,$J596,$M$21:$M$672)/SUMIF($J$21:$J$672,$J596,$L$21:$L$672)-1)</f>
        <v>-5.6854983807124837E-2</v>
      </c>
      <c r="Q596" s="31">
        <f>IF(ISERROR(SUMIF($K$21:$K$672,$K596,$M$21:$M$672)/SUMIF($K$21:$K$672,$K596,$L$21:$L$672)-1),"-",SUMIF($K$21:$K$672,$K596,$M$21:$M$672)/SUMIF($K$21:$K$672,$K596,$L$21:$L$672)-1)</f>
        <v>-7.8231982896267982E-2</v>
      </c>
      <c r="R596" s="31">
        <f>IF(ISERROR(SUMIF($I$21:$I$672,$I596,$M$21:$M$672)/SUMIF($I$21:$I$672,$I596,$L$21:$L$672)-1),"-",SUMIF($I$21:$I$672,$I596,$M$21:$M$672)/SUMIF($I$21:$I$672,$I596,$L$21:$L$672)-1)</f>
        <v>-5.6854983807124837E-2</v>
      </c>
      <c r="S596" s="46">
        <v>2535</v>
      </c>
      <c r="T596" s="46">
        <v>2516</v>
      </c>
      <c r="U596" s="46">
        <v>2547</v>
      </c>
      <c r="V596" s="46">
        <v>2636</v>
      </c>
      <c r="W596" s="46">
        <v>2685</v>
      </c>
      <c r="X596" s="46">
        <v>2779</v>
      </c>
      <c r="Y596" s="46">
        <v>2791</v>
      </c>
      <c r="Z596" s="46">
        <v>2750</v>
      </c>
      <c r="AA596" s="46">
        <v>2700</v>
      </c>
      <c r="AB596" s="46">
        <v>2647</v>
      </c>
      <c r="AC596" s="46">
        <v>2621</v>
      </c>
      <c r="AD596" s="46">
        <v>2606</v>
      </c>
      <c r="AE596" s="46">
        <v>2603</v>
      </c>
      <c r="AF596" s="46">
        <v>2578</v>
      </c>
      <c r="AG596" s="46">
        <v>2529</v>
      </c>
      <c r="AH596" s="46">
        <v>2467</v>
      </c>
      <c r="AI596" s="46">
        <v>2419</v>
      </c>
      <c r="AJ596" s="46">
        <v>2372</v>
      </c>
      <c r="AK596" s="46">
        <v>2368</v>
      </c>
      <c r="AL596" s="46">
        <v>2381</v>
      </c>
      <c r="AM596" s="46">
        <v>2416</v>
      </c>
      <c r="AN596" s="46">
        <v>2472</v>
      </c>
      <c r="AO596" s="46">
        <v>2527</v>
      </c>
      <c r="AP596" s="46">
        <v>2578</v>
      </c>
      <c r="AQ596" s="46">
        <v>2621</v>
      </c>
      <c r="AR596" s="47">
        <v>2628</v>
      </c>
      <c r="AS596" s="80">
        <f>IF(COUNTIF(B$20:B596,B596)=1,1,"-")</f>
        <v>1</v>
      </c>
      <c r="AT596" s="80">
        <f>IF(COUNTIF(J$20:J596,J596)=1,1,"-")</f>
        <v>1</v>
      </c>
      <c r="AU596" s="80" t="str">
        <f>IF(COUNTIF(K$20:K596,K596)=1,1,"-")</f>
        <v>-</v>
      </c>
      <c r="AV596" s="80">
        <f>IF(COUNTIF(I$20:I596,I596)=1,1,"-")</f>
        <v>1</v>
      </c>
      <c r="AW596" s="48" t="s">
        <v>241</v>
      </c>
      <c r="AZ596"/>
      <c r="BA596"/>
      <c r="BB596"/>
      <c r="BC596"/>
      <c r="BD596"/>
    </row>
    <row r="597" spans="1:56" ht="15.75" customHeight="1" x14ac:dyDescent="0.2">
      <c r="A597" s="93" t="s">
        <v>1798</v>
      </c>
      <c r="B597" s="95" t="s">
        <v>2344</v>
      </c>
      <c r="C597" s="94" t="s">
        <v>2345</v>
      </c>
      <c r="D597" s="94" t="s">
        <v>310</v>
      </c>
      <c r="E597" s="94" t="s">
        <v>20</v>
      </c>
      <c r="F597" s="94" t="s">
        <v>389</v>
      </c>
      <c r="G597" s="96" t="s">
        <v>1649</v>
      </c>
      <c r="H597" s="96" t="s">
        <v>1650</v>
      </c>
      <c r="I597" s="96" t="s">
        <v>310</v>
      </c>
      <c r="J597" s="96" t="s">
        <v>20</v>
      </c>
      <c r="K597" s="96" t="s">
        <v>389</v>
      </c>
      <c r="L597" s="65">
        <f>HLOOKUP(L$20,$S$18:$AW597,ROW($S597)-ROW($S$18)+1,FALSE)</f>
        <v>1766</v>
      </c>
      <c r="M597" s="65">
        <f>HLOOKUP(M$20,$S$18:$AW597,ROW($S597)-ROW($S$18)+1,FALSE)</f>
        <v>1511</v>
      </c>
      <c r="N597" s="66">
        <f t="shared" ref="N597:N660" si="14">IF(ISERROR(M597/L597-1),"-",M597/L597-1)</f>
        <v>-0.14439411098527744</v>
      </c>
      <c r="O597" s="31">
        <f>IF(ISERROR(SUMIF($B$21:$B$672,$B597,$M$21:$M$672)/SUMIF($B$21:$B$672,$B597,$L$21:$L$672)-1),"-",SUMIF($B$21:$B$672,$B597,$M$21:$M$672)/SUMIF($B$21:$B$672,$B597,$L$21:$L$672)-1)</f>
        <v>-0.14439411098527744</v>
      </c>
      <c r="P597" s="31">
        <f>IF(ISERROR(SUMIF($J$21:$J$672,$J597,$M$21:$M$672)/SUMIF($J$21:$J$672,$J597,$L$21:$L$672)-1),"-",SUMIF($J$21:$J$672,$J597,$M$21:$M$672)/SUMIF($J$21:$J$672,$J597,$L$21:$L$672)-1)</f>
        <v>-4.444245730126084E-2</v>
      </c>
      <c r="Q597" s="31">
        <f>IF(ISERROR(SUMIF($K$21:$K$672,$K597,$M$21:$M$672)/SUMIF($K$21:$K$672,$K597,$L$21:$L$672)-1),"-",SUMIF($K$21:$K$672,$K597,$M$21:$M$672)/SUMIF($K$21:$K$672,$K597,$L$21:$L$672)-1)</f>
        <v>-7.8231982896267982E-2</v>
      </c>
      <c r="R597" s="31">
        <f>IF(ISERROR(SUMIF($I$21:$I$672,$I597,$M$21:$M$672)/SUMIF($I$21:$I$672,$I597,$L$21:$L$672)-1),"-",SUMIF($I$21:$I$672,$I597,$M$21:$M$672)/SUMIF($I$21:$I$672,$I597,$L$21:$L$672)-1)</f>
        <v>-4.8100743187448392E-2</v>
      </c>
      <c r="S597" s="46">
        <v>1569</v>
      </c>
      <c r="T597" s="46">
        <v>1594</v>
      </c>
      <c r="U597" s="46">
        <v>1624</v>
      </c>
      <c r="V597" s="46">
        <v>1688</v>
      </c>
      <c r="W597" s="46">
        <v>1735</v>
      </c>
      <c r="X597" s="46">
        <v>1766</v>
      </c>
      <c r="Y597" s="46">
        <v>1690</v>
      </c>
      <c r="Z597" s="46">
        <v>1656</v>
      </c>
      <c r="AA597" s="46">
        <v>1637</v>
      </c>
      <c r="AB597" s="46">
        <v>1566</v>
      </c>
      <c r="AC597" s="46">
        <v>1511</v>
      </c>
      <c r="AD597" s="46">
        <v>1482</v>
      </c>
      <c r="AE597" s="46">
        <v>1470</v>
      </c>
      <c r="AF597" s="46">
        <v>1467</v>
      </c>
      <c r="AG597" s="46">
        <v>1460</v>
      </c>
      <c r="AH597" s="46">
        <v>1435</v>
      </c>
      <c r="AI597" s="46">
        <v>1414</v>
      </c>
      <c r="AJ597" s="46">
        <v>1395</v>
      </c>
      <c r="AK597" s="46">
        <v>1378</v>
      </c>
      <c r="AL597" s="46">
        <v>1374</v>
      </c>
      <c r="AM597" s="46">
        <v>1377</v>
      </c>
      <c r="AN597" s="46">
        <v>1392</v>
      </c>
      <c r="AO597" s="46">
        <v>1413</v>
      </c>
      <c r="AP597" s="46">
        <v>1432</v>
      </c>
      <c r="AQ597" s="46">
        <v>1453</v>
      </c>
      <c r="AR597" s="47">
        <v>1474</v>
      </c>
      <c r="AS597" s="80">
        <f>IF(COUNTIF(B$20:B597,B597)=1,1,"-")</f>
        <v>1</v>
      </c>
      <c r="AT597" s="80" t="str">
        <f>IF(COUNTIF(J$20:J597,J597)=1,1,"-")</f>
        <v>-</v>
      </c>
      <c r="AU597" s="80" t="str">
        <f>IF(COUNTIF(K$20:K597,K597)=1,1,"-")</f>
        <v>-</v>
      </c>
      <c r="AV597" s="80" t="str">
        <f>IF(COUNTIF(I$20:I597,I597)=1,1,"-")</f>
        <v>-</v>
      </c>
      <c r="AW597" s="48" t="s">
        <v>241</v>
      </c>
      <c r="AZ597"/>
      <c r="BA597"/>
      <c r="BB597"/>
      <c r="BC597"/>
      <c r="BD597"/>
    </row>
    <row r="598" spans="1:56" ht="15.75" customHeight="1" x14ac:dyDescent="0.2">
      <c r="A598" s="93" t="s">
        <v>1798</v>
      </c>
      <c r="B598" s="95" t="s">
        <v>475</v>
      </c>
      <c r="C598" s="94" t="s">
        <v>397</v>
      </c>
      <c r="D598" s="94" t="s">
        <v>58</v>
      </c>
      <c r="E598" s="94" t="s">
        <v>58</v>
      </c>
      <c r="F598" s="94" t="s">
        <v>384</v>
      </c>
      <c r="G598" s="96" t="s">
        <v>1651</v>
      </c>
      <c r="H598" s="96" t="s">
        <v>1652</v>
      </c>
      <c r="I598" s="96" t="s">
        <v>180</v>
      </c>
      <c r="J598" s="96" t="s">
        <v>180</v>
      </c>
      <c r="K598" s="96" t="s">
        <v>384</v>
      </c>
      <c r="L598" s="65">
        <f>HLOOKUP(L$20,$S$18:$AW598,ROW($S598)-ROW($S$18)+1,FALSE)</f>
        <v>193</v>
      </c>
      <c r="M598" s="65">
        <f>HLOOKUP(M$20,$S$18:$AW598,ROW($S598)-ROW($S$18)+1,FALSE)</f>
        <v>182</v>
      </c>
      <c r="N598" s="66">
        <f t="shared" si="14"/>
        <v>-5.6994818652849721E-2</v>
      </c>
      <c r="O598" s="31">
        <f>IF(ISERROR(SUMIF($B$21:$B$672,$B598,$M$21:$M$672)/SUMIF($B$21:$B$672,$B598,$L$21:$L$672)-1),"-",SUMIF($B$21:$B$672,$B598,$M$21:$M$672)/SUMIF($B$21:$B$672,$B598,$L$21:$L$672)-1)</f>
        <v>-5.6994818652849721E-2</v>
      </c>
      <c r="P598" s="31">
        <f>IF(ISERROR(SUMIF($J$21:$J$672,$J598,$M$21:$M$672)/SUMIF($J$21:$J$672,$J598,$L$21:$L$672)-1),"-",SUMIF($J$21:$J$672,$J598,$M$21:$M$672)/SUMIF($J$21:$J$672,$J598,$L$21:$L$672)-1)</f>
        <v>-5.2631578947368474E-2</v>
      </c>
      <c r="Q598" s="31">
        <f>IF(ISERROR(SUMIF($K$21:$K$672,$K598,$M$21:$M$672)/SUMIF($K$21:$K$672,$K598,$L$21:$L$672)-1),"-",SUMIF($K$21:$K$672,$K598,$M$21:$M$672)/SUMIF($K$21:$K$672,$K598,$L$21:$L$672)-1)</f>
        <v>-2.2365450582957913E-2</v>
      </c>
      <c r="R598" s="31">
        <f>IF(ISERROR(SUMIF($I$21:$I$672,$I598,$M$21:$M$672)/SUMIF($I$21:$I$672,$I598,$L$21:$L$672)-1),"-",SUMIF($I$21:$I$672,$I598,$M$21:$M$672)/SUMIF($I$21:$I$672,$I598,$L$21:$L$672)-1)</f>
        <v>-5.2631578947368474E-2</v>
      </c>
      <c r="S598" s="46">
        <v>188</v>
      </c>
      <c r="T598" s="46">
        <v>181</v>
      </c>
      <c r="U598" s="46">
        <v>204</v>
      </c>
      <c r="V598" s="46">
        <v>217</v>
      </c>
      <c r="W598" s="46">
        <v>203</v>
      </c>
      <c r="X598" s="46">
        <v>193</v>
      </c>
      <c r="Y598" s="46">
        <v>204</v>
      </c>
      <c r="Z598" s="46">
        <v>204</v>
      </c>
      <c r="AA598" s="46">
        <v>194</v>
      </c>
      <c r="AB598" s="46">
        <v>188</v>
      </c>
      <c r="AC598" s="46">
        <v>182</v>
      </c>
      <c r="AD598" s="46">
        <v>175</v>
      </c>
      <c r="AE598" s="46">
        <v>170</v>
      </c>
      <c r="AF598" s="46">
        <v>168</v>
      </c>
      <c r="AG598" s="46">
        <v>168</v>
      </c>
      <c r="AH598" s="46">
        <v>167</v>
      </c>
      <c r="AI598" s="46">
        <v>165</v>
      </c>
      <c r="AJ598" s="46">
        <v>162</v>
      </c>
      <c r="AK598" s="46">
        <v>159</v>
      </c>
      <c r="AL598" s="46">
        <v>158</v>
      </c>
      <c r="AM598" s="46">
        <v>156</v>
      </c>
      <c r="AN598" s="46">
        <v>156</v>
      </c>
      <c r="AO598" s="46">
        <v>158</v>
      </c>
      <c r="AP598" s="46">
        <v>159</v>
      </c>
      <c r="AQ598" s="46">
        <v>161</v>
      </c>
      <c r="AR598" s="47">
        <v>162</v>
      </c>
      <c r="AS598" s="80">
        <f>IF(COUNTIF(B$20:B598,B598)=1,1,"-")</f>
        <v>1</v>
      </c>
      <c r="AT598" s="80" t="str">
        <f>IF(COUNTIF(J$20:J598,J598)=1,1,"-")</f>
        <v>-</v>
      </c>
      <c r="AU598" s="80" t="str">
        <f>IF(COUNTIF(K$20:K598,K598)=1,1,"-")</f>
        <v>-</v>
      </c>
      <c r="AV598" s="80" t="str">
        <f>IF(COUNTIF(I$20:I598,I598)=1,1,"-")</f>
        <v>-</v>
      </c>
      <c r="AW598" s="48" t="s">
        <v>241</v>
      </c>
      <c r="AZ598"/>
      <c r="BA598"/>
      <c r="BB598"/>
      <c r="BC598"/>
      <c r="BD598"/>
    </row>
    <row r="599" spans="1:56" ht="15.75" customHeight="1" x14ac:dyDescent="0.2">
      <c r="A599" s="93" t="s">
        <v>1798</v>
      </c>
      <c r="B599" s="95" t="s">
        <v>474</v>
      </c>
      <c r="C599" s="94" t="s">
        <v>123</v>
      </c>
      <c r="D599" s="94" t="s">
        <v>17</v>
      </c>
      <c r="E599" s="94" t="s">
        <v>17</v>
      </c>
      <c r="F599" s="94" t="s">
        <v>393</v>
      </c>
      <c r="G599" s="96" t="s">
        <v>1653</v>
      </c>
      <c r="H599" s="96" t="s">
        <v>1654</v>
      </c>
      <c r="I599" s="96" t="s">
        <v>124</v>
      </c>
      <c r="J599" s="96" t="s">
        <v>124</v>
      </c>
      <c r="K599" s="96" t="s">
        <v>393</v>
      </c>
      <c r="L599" s="65">
        <f>HLOOKUP(L$20,$S$18:$AW599,ROW($S599)-ROW($S$18)+1,FALSE)</f>
        <v>140</v>
      </c>
      <c r="M599" s="65">
        <f>HLOOKUP(M$20,$S$18:$AW599,ROW($S599)-ROW($S$18)+1,FALSE)</f>
        <v>122</v>
      </c>
      <c r="N599" s="66">
        <f t="shared" si="14"/>
        <v>-0.12857142857142856</v>
      </c>
      <c r="O599" s="31">
        <f>IF(ISERROR(SUMIF($B$21:$B$672,$B599,$M$21:$M$672)/SUMIF($B$21:$B$672,$B599,$L$21:$L$672)-1),"-",SUMIF($B$21:$B$672,$B599,$M$21:$M$672)/SUMIF($B$21:$B$672,$B599,$L$21:$L$672)-1)</f>
        <v>-0.11250000000000004</v>
      </c>
      <c r="P599" s="31">
        <f>IF(ISERROR(SUMIF($J$21:$J$672,$J599,$M$21:$M$672)/SUMIF($J$21:$J$672,$J599,$L$21:$L$672)-1),"-",SUMIF($J$21:$J$672,$J599,$M$21:$M$672)/SUMIF($J$21:$J$672,$J599,$L$21:$L$672)-1)</f>
        <v>-9.658434051497633E-2</v>
      </c>
      <c r="Q599" s="31">
        <f>IF(ISERROR(SUMIF($K$21:$K$672,$K599,$M$21:$M$672)/SUMIF($K$21:$K$672,$K599,$L$21:$L$672)-1),"-",SUMIF($K$21:$K$672,$K599,$M$21:$M$672)/SUMIF($K$21:$K$672,$K599,$L$21:$L$672)-1)</f>
        <v>-9.0499240698557304E-2</v>
      </c>
      <c r="R599" s="31">
        <f>IF(ISERROR(SUMIF($I$21:$I$672,$I599,$M$21:$M$672)/SUMIF($I$21:$I$672,$I599,$L$21:$L$672)-1),"-",SUMIF($I$21:$I$672,$I599,$M$21:$M$672)/SUMIF($I$21:$I$672,$I599,$L$21:$L$672)-1)</f>
        <v>-9.658434051497633E-2</v>
      </c>
      <c r="S599" s="46">
        <v>149</v>
      </c>
      <c r="T599" s="46">
        <v>142</v>
      </c>
      <c r="U599" s="46">
        <v>135</v>
      </c>
      <c r="V599" s="46">
        <v>133</v>
      </c>
      <c r="W599" s="46">
        <v>136</v>
      </c>
      <c r="X599" s="46">
        <v>140</v>
      </c>
      <c r="Y599" s="46">
        <v>145</v>
      </c>
      <c r="Z599" s="46">
        <v>145</v>
      </c>
      <c r="AA599" s="46">
        <v>139</v>
      </c>
      <c r="AB599" s="46">
        <v>129</v>
      </c>
      <c r="AC599" s="46">
        <v>122</v>
      </c>
      <c r="AD599" s="46">
        <v>117</v>
      </c>
      <c r="AE599" s="46">
        <v>114</v>
      </c>
      <c r="AF599" s="46">
        <v>112</v>
      </c>
      <c r="AG599" s="46">
        <v>111</v>
      </c>
      <c r="AH599" s="46">
        <v>110</v>
      </c>
      <c r="AI599" s="46">
        <v>109</v>
      </c>
      <c r="AJ599" s="46">
        <v>108</v>
      </c>
      <c r="AK599" s="46">
        <v>106</v>
      </c>
      <c r="AL599" s="46">
        <v>105</v>
      </c>
      <c r="AM599" s="46">
        <v>105</v>
      </c>
      <c r="AN599" s="46">
        <v>106</v>
      </c>
      <c r="AO599" s="46">
        <v>105</v>
      </c>
      <c r="AP599" s="46">
        <v>108</v>
      </c>
      <c r="AQ599" s="46">
        <v>110</v>
      </c>
      <c r="AR599" s="47">
        <v>112</v>
      </c>
      <c r="AS599" s="80" t="str">
        <f>IF(COUNTIF(B$20:B599,B599)=1,1,"-")</f>
        <v>-</v>
      </c>
      <c r="AT599" s="80" t="str">
        <f>IF(COUNTIF(J$20:J599,J599)=1,1,"-")</f>
        <v>-</v>
      </c>
      <c r="AU599" s="80" t="str">
        <f>IF(COUNTIF(K$20:K599,K599)=1,1,"-")</f>
        <v>-</v>
      </c>
      <c r="AV599" s="80" t="str">
        <f>IF(COUNTIF(I$20:I599,I599)=1,1,"-")</f>
        <v>-</v>
      </c>
      <c r="AW599" s="48" t="s">
        <v>241</v>
      </c>
      <c r="AZ599"/>
      <c r="BA599"/>
      <c r="BB599"/>
      <c r="BC599"/>
      <c r="BD599"/>
    </row>
    <row r="600" spans="1:56" ht="15.75" customHeight="1" x14ac:dyDescent="0.2">
      <c r="A600" s="93" t="s">
        <v>1798</v>
      </c>
      <c r="B600" s="95" t="s">
        <v>1897</v>
      </c>
      <c r="C600" s="94" t="s">
        <v>1898</v>
      </c>
      <c r="D600" s="94" t="s">
        <v>281</v>
      </c>
      <c r="E600" s="94" t="s">
        <v>129</v>
      </c>
      <c r="F600" s="94" t="s">
        <v>385</v>
      </c>
      <c r="G600" s="96" t="s">
        <v>1655</v>
      </c>
      <c r="H600" s="96" t="s">
        <v>1656</v>
      </c>
      <c r="I600" s="96" t="s">
        <v>179</v>
      </c>
      <c r="J600" s="96" t="s">
        <v>179</v>
      </c>
      <c r="K600" s="96" t="s">
        <v>385</v>
      </c>
      <c r="L600" s="65">
        <f>HLOOKUP(L$20,$S$18:$AW600,ROW($S600)-ROW($S$18)+1,FALSE)</f>
        <v>202</v>
      </c>
      <c r="M600" s="65">
        <f>HLOOKUP(M$20,$S$18:$AW600,ROW($S600)-ROW($S$18)+1,FALSE)</f>
        <v>179</v>
      </c>
      <c r="N600" s="66">
        <f t="shared" si="14"/>
        <v>-0.11386138613861385</v>
      </c>
      <c r="O600" s="31">
        <f>IF(ISERROR(SUMIF($B$21:$B$672,$B600,$M$21:$M$672)/SUMIF($B$21:$B$672,$B600,$L$21:$L$672)-1),"-",SUMIF($B$21:$B$672,$B600,$M$21:$M$672)/SUMIF($B$21:$B$672,$B600,$L$21:$L$672)-1)</f>
        <v>-0.1098229781325929</v>
      </c>
      <c r="P600" s="31">
        <f>IF(ISERROR(SUMIF($J$21:$J$672,$J600,$M$21:$M$672)/SUMIF($J$21:$J$672,$J600,$L$21:$L$672)-1),"-",SUMIF($J$21:$J$672,$J600,$M$21:$M$672)/SUMIF($J$21:$J$672,$J600,$L$21:$L$672)-1)</f>
        <v>-3.0744803695150091E-2</v>
      </c>
      <c r="Q600" s="31">
        <f>IF(ISERROR(SUMIF($K$21:$K$672,$K600,$M$21:$M$672)/SUMIF($K$21:$K$672,$K600,$L$21:$L$672)-1),"-",SUMIF($K$21:$K$672,$K600,$M$21:$M$672)/SUMIF($K$21:$K$672,$K600,$L$21:$L$672)-1)</f>
        <v>-0.10412074832930718</v>
      </c>
      <c r="R600" s="31">
        <f>IF(ISERROR(SUMIF($I$21:$I$672,$I600,$M$21:$M$672)/SUMIF($I$21:$I$672,$I600,$L$21:$L$672)-1),"-",SUMIF($I$21:$I$672,$I600,$M$21:$M$672)/SUMIF($I$21:$I$672,$I600,$L$21:$L$672)-1)</f>
        <v>-3.0744803695150091E-2</v>
      </c>
      <c r="S600" s="46">
        <v>191</v>
      </c>
      <c r="T600" s="46">
        <v>183</v>
      </c>
      <c r="U600" s="46">
        <v>179</v>
      </c>
      <c r="V600" s="46">
        <v>180</v>
      </c>
      <c r="W600" s="46">
        <v>183</v>
      </c>
      <c r="X600" s="46">
        <v>202</v>
      </c>
      <c r="Y600" s="46">
        <v>205</v>
      </c>
      <c r="Z600" s="46">
        <v>203</v>
      </c>
      <c r="AA600" s="46">
        <v>199</v>
      </c>
      <c r="AB600" s="46">
        <v>193</v>
      </c>
      <c r="AC600" s="46">
        <v>179</v>
      </c>
      <c r="AD600" s="46">
        <v>164</v>
      </c>
      <c r="AE600" s="46">
        <v>157</v>
      </c>
      <c r="AF600" s="46">
        <v>152</v>
      </c>
      <c r="AG600" s="46">
        <v>150</v>
      </c>
      <c r="AH600" s="46">
        <v>148</v>
      </c>
      <c r="AI600" s="46">
        <v>148</v>
      </c>
      <c r="AJ600" s="46">
        <v>148</v>
      </c>
      <c r="AK600" s="46">
        <v>146</v>
      </c>
      <c r="AL600" s="46">
        <v>146</v>
      </c>
      <c r="AM600" s="46">
        <v>148</v>
      </c>
      <c r="AN600" s="46">
        <v>151</v>
      </c>
      <c r="AO600" s="46">
        <v>154</v>
      </c>
      <c r="AP600" s="46">
        <v>157</v>
      </c>
      <c r="AQ600" s="46">
        <v>160</v>
      </c>
      <c r="AR600" s="47">
        <v>163</v>
      </c>
      <c r="AS600" s="80" t="str">
        <f>IF(COUNTIF(B$20:B600,B600)=1,1,"-")</f>
        <v>-</v>
      </c>
      <c r="AT600" s="80">
        <f>IF(COUNTIF(J$20:J600,J600)=1,1,"-")</f>
        <v>1</v>
      </c>
      <c r="AU600" s="80" t="str">
        <f>IF(COUNTIF(K$20:K600,K600)=1,1,"-")</f>
        <v>-</v>
      </c>
      <c r="AV600" s="80">
        <f>IF(COUNTIF(I$20:I600,I600)=1,1,"-")</f>
        <v>1</v>
      </c>
      <c r="AW600" s="48" t="s">
        <v>241</v>
      </c>
      <c r="AZ600"/>
      <c r="BA600"/>
      <c r="BB600"/>
      <c r="BC600"/>
      <c r="BD600"/>
    </row>
    <row r="601" spans="1:56" ht="15.75" customHeight="1" x14ac:dyDescent="0.2">
      <c r="A601" s="93" t="s">
        <v>1798</v>
      </c>
      <c r="B601" s="95" t="s">
        <v>2330</v>
      </c>
      <c r="C601" s="94" t="s">
        <v>2331</v>
      </c>
      <c r="D601" s="94" t="s">
        <v>318</v>
      </c>
      <c r="E601" s="94" t="s">
        <v>119</v>
      </c>
      <c r="F601" s="94" t="s">
        <v>384</v>
      </c>
      <c r="G601" s="96" t="s">
        <v>1657</v>
      </c>
      <c r="H601" s="96" t="s">
        <v>1658</v>
      </c>
      <c r="I601" s="96" t="s">
        <v>318</v>
      </c>
      <c r="J601" s="96" t="s">
        <v>119</v>
      </c>
      <c r="K601" s="96" t="s">
        <v>384</v>
      </c>
      <c r="L601" s="65">
        <f>HLOOKUP(L$20,$S$18:$AW601,ROW($S601)-ROW($S$18)+1,FALSE)</f>
        <v>273</v>
      </c>
      <c r="M601" s="65">
        <f>HLOOKUP(M$20,$S$18:$AW601,ROW($S601)-ROW($S$18)+1,FALSE)</f>
        <v>254</v>
      </c>
      <c r="N601" s="66">
        <f t="shared" si="14"/>
        <v>-6.9597069597069572E-2</v>
      </c>
      <c r="O601" s="31">
        <f>IF(ISERROR(SUMIF($B$21:$B$672,$B601,$M$21:$M$672)/SUMIF($B$21:$B$672,$B601,$L$21:$L$672)-1),"-",SUMIF($B$21:$B$672,$B601,$M$21:$M$672)/SUMIF($B$21:$B$672,$B601,$L$21:$L$672)-1)</f>
        <v>-6.6437007874015741E-2</v>
      </c>
      <c r="P601" s="31">
        <f>IF(ISERROR(SUMIF($J$21:$J$672,$J601,$M$21:$M$672)/SUMIF($J$21:$J$672,$J601,$L$21:$L$672)-1),"-",SUMIF($J$21:$J$672,$J601,$M$21:$M$672)/SUMIF($J$21:$J$672,$J601,$L$21:$L$672)-1)</f>
        <v>-6.6437007874015741E-2</v>
      </c>
      <c r="Q601" s="31">
        <f>IF(ISERROR(SUMIF($K$21:$K$672,$K601,$M$21:$M$672)/SUMIF($K$21:$K$672,$K601,$L$21:$L$672)-1),"-",SUMIF($K$21:$K$672,$K601,$M$21:$M$672)/SUMIF($K$21:$K$672,$K601,$L$21:$L$672)-1)</f>
        <v>-2.2365450582957913E-2</v>
      </c>
      <c r="R601" s="31">
        <f>IF(ISERROR(SUMIF($I$21:$I$672,$I601,$M$21:$M$672)/SUMIF($I$21:$I$672,$I601,$L$21:$L$672)-1),"-",SUMIF($I$21:$I$672,$I601,$M$21:$M$672)/SUMIF($I$21:$I$672,$I601,$L$21:$L$672)-1)</f>
        <v>-6.6437007874015741E-2</v>
      </c>
      <c r="S601" s="46">
        <v>205</v>
      </c>
      <c r="T601" s="46">
        <v>211</v>
      </c>
      <c r="U601" s="46">
        <v>209</v>
      </c>
      <c r="V601" s="46">
        <v>225</v>
      </c>
      <c r="W601" s="46">
        <v>264</v>
      </c>
      <c r="X601" s="46">
        <v>273</v>
      </c>
      <c r="Y601" s="46">
        <v>280</v>
      </c>
      <c r="Z601" s="46">
        <v>279</v>
      </c>
      <c r="AA601" s="46">
        <v>275</v>
      </c>
      <c r="AB601" s="46">
        <v>263</v>
      </c>
      <c r="AC601" s="46">
        <v>254</v>
      </c>
      <c r="AD601" s="46">
        <v>249</v>
      </c>
      <c r="AE601" s="46">
        <v>245</v>
      </c>
      <c r="AF601" s="46">
        <v>242</v>
      </c>
      <c r="AG601" s="46">
        <v>240</v>
      </c>
      <c r="AH601" s="46">
        <v>238</v>
      </c>
      <c r="AI601" s="46">
        <v>235</v>
      </c>
      <c r="AJ601" s="46">
        <v>231</v>
      </c>
      <c r="AK601" s="46">
        <v>229</v>
      </c>
      <c r="AL601" s="46">
        <v>229</v>
      </c>
      <c r="AM601" s="46">
        <v>229</v>
      </c>
      <c r="AN601" s="46">
        <v>234</v>
      </c>
      <c r="AO601" s="46">
        <v>238</v>
      </c>
      <c r="AP601" s="46">
        <v>243</v>
      </c>
      <c r="AQ601" s="46">
        <v>249</v>
      </c>
      <c r="AR601" s="47">
        <v>252</v>
      </c>
      <c r="AS601" s="80" t="str">
        <f>IF(COUNTIF(B$20:B601,B601)=1,1,"-")</f>
        <v>-</v>
      </c>
      <c r="AT601" s="80" t="str">
        <f>IF(COUNTIF(J$20:J601,J601)=1,1,"-")</f>
        <v>-</v>
      </c>
      <c r="AU601" s="80" t="str">
        <f>IF(COUNTIF(K$20:K601,K601)=1,1,"-")</f>
        <v>-</v>
      </c>
      <c r="AV601" s="80" t="str">
        <f>IF(COUNTIF(I$20:I601,I601)=1,1,"-")</f>
        <v>-</v>
      </c>
      <c r="AW601" s="48" t="s">
        <v>241</v>
      </c>
      <c r="AZ601"/>
      <c r="BA601"/>
      <c r="BB601"/>
      <c r="BC601"/>
      <c r="BD601"/>
    </row>
    <row r="602" spans="1:56" ht="15.75" customHeight="1" x14ac:dyDescent="0.2">
      <c r="A602" s="93" t="s">
        <v>1798</v>
      </c>
      <c r="B602" s="95" t="s">
        <v>479</v>
      </c>
      <c r="C602" s="94" t="s">
        <v>480</v>
      </c>
      <c r="D602" s="94" t="s">
        <v>23</v>
      </c>
      <c r="E602" s="94" t="s">
        <v>23</v>
      </c>
      <c r="F602" s="94" t="s">
        <v>391</v>
      </c>
      <c r="G602" s="96" t="s">
        <v>1659</v>
      </c>
      <c r="H602" s="96" t="s">
        <v>1660</v>
      </c>
      <c r="I602" s="96" t="s">
        <v>23</v>
      </c>
      <c r="J602" s="96" t="s">
        <v>23</v>
      </c>
      <c r="K602" s="96" t="s">
        <v>391</v>
      </c>
      <c r="L602" s="65">
        <f>HLOOKUP(L$20,$S$18:$AW602,ROW($S602)-ROW($S$18)+1,FALSE)</f>
        <v>205</v>
      </c>
      <c r="M602" s="65">
        <f>HLOOKUP(M$20,$S$18:$AW602,ROW($S602)-ROW($S$18)+1,FALSE)</f>
        <v>181</v>
      </c>
      <c r="N602" s="66">
        <f t="shared" si="14"/>
        <v>-0.11707317073170731</v>
      </c>
      <c r="O602" s="31">
        <f>IF(ISERROR(SUMIF($B$21:$B$672,$B602,$M$21:$M$672)/SUMIF($B$21:$B$672,$B602,$L$21:$L$672)-1),"-",SUMIF($B$21:$B$672,$B602,$M$21:$M$672)/SUMIF($B$21:$B$672,$B602,$L$21:$L$672)-1)</f>
        <v>-0.14314720812182746</v>
      </c>
      <c r="P602" s="31">
        <f>IF(ISERROR(SUMIF($J$21:$J$672,$J602,$M$21:$M$672)/SUMIF($J$21:$J$672,$J602,$L$21:$L$672)-1),"-",SUMIF($J$21:$J$672,$J602,$M$21:$M$672)/SUMIF($J$21:$J$672,$J602,$L$21:$L$672)-1)</f>
        <v>1.7005501076297502E-2</v>
      </c>
      <c r="Q602" s="31">
        <f>IF(ISERROR(SUMIF($K$21:$K$672,$K602,$M$21:$M$672)/SUMIF($K$21:$K$672,$K602,$L$21:$L$672)-1),"-",SUMIF($K$21:$K$672,$K602,$M$21:$M$672)/SUMIF($K$21:$K$672,$K602,$L$21:$L$672)-1)</f>
        <v>-3.0916047319583084E-2</v>
      </c>
      <c r="R602" s="31">
        <f>IF(ISERROR(SUMIF($I$21:$I$672,$I602,$M$21:$M$672)/SUMIF($I$21:$I$672,$I602,$L$21:$L$672)-1),"-",SUMIF($I$21:$I$672,$I602,$M$21:$M$672)/SUMIF($I$21:$I$672,$I602,$L$21:$L$672)-1)</f>
        <v>1.7005501076297502E-2</v>
      </c>
      <c r="S602" s="46">
        <v>197</v>
      </c>
      <c r="T602" s="46">
        <v>205</v>
      </c>
      <c r="U602" s="46">
        <v>209</v>
      </c>
      <c r="V602" s="46">
        <v>199</v>
      </c>
      <c r="W602" s="46">
        <v>208</v>
      </c>
      <c r="X602" s="46">
        <v>205</v>
      </c>
      <c r="Y602" s="46">
        <v>200</v>
      </c>
      <c r="Z602" s="46">
        <v>197</v>
      </c>
      <c r="AA602" s="46">
        <v>190</v>
      </c>
      <c r="AB602" s="46">
        <v>185</v>
      </c>
      <c r="AC602" s="46">
        <v>181</v>
      </c>
      <c r="AD602" s="46">
        <v>177</v>
      </c>
      <c r="AE602" s="46">
        <v>175</v>
      </c>
      <c r="AF602" s="46">
        <v>176</v>
      </c>
      <c r="AG602" s="46">
        <v>178</v>
      </c>
      <c r="AH602" s="46">
        <v>179</v>
      </c>
      <c r="AI602" s="46">
        <v>181</v>
      </c>
      <c r="AJ602" s="46">
        <v>184</v>
      </c>
      <c r="AK602" s="46">
        <v>187</v>
      </c>
      <c r="AL602" s="46">
        <v>189</v>
      </c>
      <c r="AM602" s="46">
        <v>193</v>
      </c>
      <c r="AN602" s="46">
        <v>199</v>
      </c>
      <c r="AO602" s="46">
        <v>204</v>
      </c>
      <c r="AP602" s="46">
        <v>209</v>
      </c>
      <c r="AQ602" s="46">
        <v>213</v>
      </c>
      <c r="AR602" s="47">
        <v>219</v>
      </c>
      <c r="AS602" s="80" t="str">
        <f>IF(COUNTIF(B$20:B602,B602)=1,1,"-")</f>
        <v>-</v>
      </c>
      <c r="AT602" s="80" t="str">
        <f>IF(COUNTIF(J$20:J602,J602)=1,1,"-")</f>
        <v>-</v>
      </c>
      <c r="AU602" s="80" t="str">
        <f>IF(COUNTIF(K$20:K602,K602)=1,1,"-")</f>
        <v>-</v>
      </c>
      <c r="AV602" s="80" t="str">
        <f>IF(COUNTIF(I$20:I602,I602)=1,1,"-")</f>
        <v>-</v>
      </c>
      <c r="AW602" s="48" t="s">
        <v>241</v>
      </c>
      <c r="AZ602"/>
      <c r="BA602"/>
      <c r="BB602"/>
      <c r="BC602"/>
      <c r="BD602"/>
    </row>
    <row r="603" spans="1:56" ht="15.75" customHeight="1" x14ac:dyDescent="0.2">
      <c r="A603" s="93" t="s">
        <v>1798</v>
      </c>
      <c r="B603" s="95" t="s">
        <v>2080</v>
      </c>
      <c r="C603" s="94" t="s">
        <v>2081</v>
      </c>
      <c r="D603" s="94" t="s">
        <v>39</v>
      </c>
      <c r="E603" s="94" t="s">
        <v>39</v>
      </c>
      <c r="F603" s="94" t="s">
        <v>384</v>
      </c>
      <c r="G603" s="96" t="s">
        <v>1661</v>
      </c>
      <c r="H603" s="96" t="s">
        <v>1662</v>
      </c>
      <c r="I603" s="96" t="s">
        <v>40</v>
      </c>
      <c r="J603" s="96" t="s">
        <v>40</v>
      </c>
      <c r="K603" s="96" t="s">
        <v>384</v>
      </c>
      <c r="L603" s="65">
        <f>HLOOKUP(L$20,$S$18:$AW603,ROW($S603)-ROW($S$18)+1,FALSE)</f>
        <v>184</v>
      </c>
      <c r="M603" s="65">
        <f>HLOOKUP(M$20,$S$18:$AW603,ROW($S603)-ROW($S$18)+1,FALSE)</f>
        <v>173</v>
      </c>
      <c r="N603" s="66">
        <f t="shared" si="14"/>
        <v>-5.9782608695652217E-2</v>
      </c>
      <c r="O603" s="31">
        <f>IF(ISERROR(SUMIF($B$21:$B$672,$B603,$M$21:$M$672)/SUMIF($B$21:$B$672,$B603,$L$21:$L$672)-1),"-",SUMIF($B$21:$B$672,$B603,$M$21:$M$672)/SUMIF($B$21:$B$672,$B603,$L$21:$L$672)-1)</f>
        <v>1.4836232639711788E-2</v>
      </c>
      <c r="P603" s="31">
        <f>IF(ISERROR(SUMIF($J$21:$J$672,$J603,$M$21:$M$672)/SUMIF($J$21:$J$672,$J603,$L$21:$L$672)-1),"-",SUMIF($J$21:$J$672,$J603,$M$21:$M$672)/SUMIF($J$21:$J$672,$J603,$L$21:$L$672)-1)</f>
        <v>-1.4534191088872994E-2</v>
      </c>
      <c r="Q603" s="31">
        <f>IF(ISERROR(SUMIF($K$21:$K$672,$K603,$M$21:$M$672)/SUMIF($K$21:$K$672,$K603,$L$21:$L$672)-1),"-",SUMIF($K$21:$K$672,$K603,$M$21:$M$672)/SUMIF($K$21:$K$672,$K603,$L$21:$L$672)-1)</f>
        <v>-2.2365450582957913E-2</v>
      </c>
      <c r="R603" s="31">
        <f>IF(ISERROR(SUMIF($I$21:$I$672,$I603,$M$21:$M$672)/SUMIF($I$21:$I$672,$I603,$L$21:$L$672)-1),"-",SUMIF($I$21:$I$672,$I603,$M$21:$M$672)/SUMIF($I$21:$I$672,$I603,$L$21:$L$672)-1)</f>
        <v>-1.4534191088872994E-2</v>
      </c>
      <c r="S603" s="46">
        <v>168</v>
      </c>
      <c r="T603" s="46">
        <v>167</v>
      </c>
      <c r="U603" s="46">
        <v>156</v>
      </c>
      <c r="V603" s="46">
        <v>175</v>
      </c>
      <c r="W603" s="46">
        <v>166</v>
      </c>
      <c r="X603" s="46">
        <v>184</v>
      </c>
      <c r="Y603" s="46">
        <v>195</v>
      </c>
      <c r="Z603" s="46">
        <v>198</v>
      </c>
      <c r="AA603" s="46">
        <v>189</v>
      </c>
      <c r="AB603" s="46">
        <v>182</v>
      </c>
      <c r="AC603" s="46">
        <v>173</v>
      </c>
      <c r="AD603" s="46">
        <v>165</v>
      </c>
      <c r="AE603" s="46">
        <v>158</v>
      </c>
      <c r="AF603" s="46">
        <v>154</v>
      </c>
      <c r="AG603" s="46">
        <v>153</v>
      </c>
      <c r="AH603" s="46">
        <v>152</v>
      </c>
      <c r="AI603" s="46">
        <v>151</v>
      </c>
      <c r="AJ603" s="46">
        <v>148</v>
      </c>
      <c r="AK603" s="46">
        <v>147</v>
      </c>
      <c r="AL603" s="46">
        <v>147</v>
      </c>
      <c r="AM603" s="46">
        <v>148</v>
      </c>
      <c r="AN603" s="46">
        <v>150</v>
      </c>
      <c r="AO603" s="46">
        <v>151</v>
      </c>
      <c r="AP603" s="46">
        <v>153</v>
      </c>
      <c r="AQ603" s="46">
        <v>157</v>
      </c>
      <c r="AR603" s="47">
        <v>159</v>
      </c>
      <c r="AS603" s="80" t="str">
        <f>IF(COUNTIF(B$20:B603,B603)=1,1,"-")</f>
        <v>-</v>
      </c>
      <c r="AT603" s="80" t="str">
        <f>IF(COUNTIF(J$20:J603,J603)=1,1,"-")</f>
        <v>-</v>
      </c>
      <c r="AU603" s="80" t="str">
        <f>IF(COUNTIF(K$20:K603,K603)=1,1,"-")</f>
        <v>-</v>
      </c>
      <c r="AV603" s="80" t="str">
        <f>IF(COUNTIF(I$20:I603,I603)=1,1,"-")</f>
        <v>-</v>
      </c>
      <c r="AW603" s="48" t="s">
        <v>241</v>
      </c>
      <c r="AZ603"/>
      <c r="BA603"/>
      <c r="BB603"/>
      <c r="BC603"/>
      <c r="BD603"/>
    </row>
    <row r="604" spans="1:56" ht="15.75" customHeight="1" x14ac:dyDescent="0.2">
      <c r="A604" s="93" t="s">
        <v>1798</v>
      </c>
      <c r="B604" s="95" t="s">
        <v>1938</v>
      </c>
      <c r="C604" s="94" t="s">
        <v>1939</v>
      </c>
      <c r="D604" s="94" t="s">
        <v>91</v>
      </c>
      <c r="E604" s="94" t="s">
        <v>91</v>
      </c>
      <c r="F604" s="94" t="s">
        <v>395</v>
      </c>
      <c r="G604" s="96" t="s">
        <v>1663</v>
      </c>
      <c r="H604" s="96" t="s">
        <v>1664</v>
      </c>
      <c r="I604" s="96" t="s">
        <v>348</v>
      </c>
      <c r="J604" s="96" t="s">
        <v>163</v>
      </c>
      <c r="K604" s="96" t="s">
        <v>386</v>
      </c>
      <c r="L604" s="65">
        <f>HLOOKUP(L$20,$S$18:$AW604,ROW($S604)-ROW($S$18)+1,FALSE)</f>
        <v>241</v>
      </c>
      <c r="M604" s="65">
        <f>HLOOKUP(M$20,$S$18:$AW604,ROW($S604)-ROW($S$18)+1,FALSE)</f>
        <v>216</v>
      </c>
      <c r="N604" s="66">
        <f t="shared" si="14"/>
        <v>-0.10373443983402486</v>
      </c>
      <c r="O604" s="31">
        <f>IF(ISERROR(SUMIF($B$21:$B$672,$B604,$M$21:$M$672)/SUMIF($B$21:$B$672,$B604,$L$21:$L$672)-1),"-",SUMIF($B$21:$B$672,$B604,$M$21:$M$672)/SUMIF($B$21:$B$672,$B604,$L$21:$L$672)-1)</f>
        <v>1.4056224899598346E-2</v>
      </c>
      <c r="P604" s="31">
        <f>IF(ISERROR(SUMIF($J$21:$J$672,$J604,$M$21:$M$672)/SUMIF($J$21:$J$672,$J604,$L$21:$L$672)-1),"-",SUMIF($J$21:$J$672,$J604,$M$21:$M$672)/SUMIF($J$21:$J$672,$J604,$L$21:$L$672)-1)</f>
        <v>4.2671614100185495E-2</v>
      </c>
      <c r="Q604" s="31">
        <f>IF(ISERROR(SUMIF($K$21:$K$672,$K604,$M$21:$M$672)/SUMIF($K$21:$K$672,$K604,$L$21:$L$672)-1),"-",SUMIF($K$21:$K$672,$K604,$M$21:$M$672)/SUMIF($K$21:$K$672,$K604,$L$21:$L$672)-1)</f>
        <v>-6.9526650567419579E-2</v>
      </c>
      <c r="R604" s="31">
        <f>IF(ISERROR(SUMIF($I$21:$I$672,$I604,$M$21:$M$672)/SUMIF($I$21:$I$672,$I604,$L$21:$L$672)-1),"-",SUMIF($I$21:$I$672,$I604,$M$21:$M$672)/SUMIF($I$21:$I$672,$I604,$L$21:$L$672)-1)</f>
        <v>4.2671614100185495E-2</v>
      </c>
      <c r="S604" s="46">
        <v>234</v>
      </c>
      <c r="T604" s="46">
        <v>254</v>
      </c>
      <c r="U604" s="46">
        <v>244</v>
      </c>
      <c r="V604" s="46">
        <v>253</v>
      </c>
      <c r="W604" s="46">
        <v>257</v>
      </c>
      <c r="X604" s="46">
        <v>241</v>
      </c>
      <c r="Y604" s="46">
        <v>240</v>
      </c>
      <c r="Z604" s="46">
        <v>239</v>
      </c>
      <c r="AA604" s="46">
        <v>238</v>
      </c>
      <c r="AB604" s="46">
        <v>227</v>
      </c>
      <c r="AC604" s="46">
        <v>216</v>
      </c>
      <c r="AD604" s="46">
        <v>211</v>
      </c>
      <c r="AE604" s="46">
        <v>206</v>
      </c>
      <c r="AF604" s="46">
        <v>204</v>
      </c>
      <c r="AG604" s="46">
        <v>201</v>
      </c>
      <c r="AH604" s="46">
        <v>198</v>
      </c>
      <c r="AI604" s="46">
        <v>196</v>
      </c>
      <c r="AJ604" s="46">
        <v>194</v>
      </c>
      <c r="AK604" s="46">
        <v>192</v>
      </c>
      <c r="AL604" s="46">
        <v>192</v>
      </c>
      <c r="AM604" s="46">
        <v>193</v>
      </c>
      <c r="AN604" s="46">
        <v>194</v>
      </c>
      <c r="AO604" s="46">
        <v>197</v>
      </c>
      <c r="AP604" s="46">
        <v>200</v>
      </c>
      <c r="AQ604" s="46">
        <v>204</v>
      </c>
      <c r="AR604" s="47">
        <v>206</v>
      </c>
      <c r="AS604" s="80" t="str">
        <f>IF(COUNTIF(B$20:B604,B604)=1,1,"-")</f>
        <v>-</v>
      </c>
      <c r="AT604" s="80" t="str">
        <f>IF(COUNTIF(J$20:J604,J604)=1,1,"-")</f>
        <v>-</v>
      </c>
      <c r="AU604" s="80" t="str">
        <f>IF(COUNTIF(K$20:K604,K604)=1,1,"-")</f>
        <v>-</v>
      </c>
      <c r="AV604" s="80" t="str">
        <f>IF(COUNTIF(I$20:I604,I604)=1,1,"-")</f>
        <v>-</v>
      </c>
      <c r="AW604" s="48" t="s">
        <v>241</v>
      </c>
      <c r="AZ604"/>
      <c r="BA604"/>
      <c r="BB604"/>
      <c r="BC604"/>
      <c r="BD604"/>
    </row>
    <row r="605" spans="1:56" ht="15.75" customHeight="1" x14ac:dyDescent="0.2">
      <c r="A605" s="93" t="s">
        <v>1798</v>
      </c>
      <c r="B605" s="95" t="s">
        <v>2332</v>
      </c>
      <c r="C605" s="94" t="s">
        <v>2333</v>
      </c>
      <c r="D605" s="94" t="s">
        <v>316</v>
      </c>
      <c r="E605" s="94" t="s">
        <v>112</v>
      </c>
      <c r="F605" s="94" t="s">
        <v>386</v>
      </c>
      <c r="G605" s="96" t="s">
        <v>1665</v>
      </c>
      <c r="H605" s="96" t="s">
        <v>1666</v>
      </c>
      <c r="I605" s="96" t="s">
        <v>316</v>
      </c>
      <c r="J605" s="96" t="s">
        <v>112</v>
      </c>
      <c r="K605" s="96" t="s">
        <v>386</v>
      </c>
      <c r="L605" s="65">
        <f>HLOOKUP(L$20,$S$18:$AW605,ROW($S605)-ROW($S$18)+1,FALSE)</f>
        <v>162</v>
      </c>
      <c r="M605" s="65">
        <f>HLOOKUP(M$20,$S$18:$AW605,ROW($S605)-ROW($S$18)+1,FALSE)</f>
        <v>146</v>
      </c>
      <c r="N605" s="66">
        <f t="shared" si="14"/>
        <v>-9.8765432098765427E-2</v>
      </c>
      <c r="O605" s="31">
        <f>IF(ISERROR(SUMIF($B$21:$B$672,$B605,$M$21:$M$672)/SUMIF($B$21:$B$672,$B605,$L$21:$L$672)-1),"-",SUMIF($B$21:$B$672,$B605,$M$21:$M$672)/SUMIF($B$21:$B$672,$B605,$L$21:$L$672)-1)</f>
        <v>-5.591836734693878E-2</v>
      </c>
      <c r="P605" s="31">
        <f>IF(ISERROR(SUMIF($J$21:$J$672,$J605,$M$21:$M$672)/SUMIF($J$21:$J$672,$J605,$L$21:$L$672)-1),"-",SUMIF($J$21:$J$672,$J605,$M$21:$M$672)/SUMIF($J$21:$J$672,$J605,$L$21:$L$672)-1)</f>
        <v>-5.9772414655495765E-2</v>
      </c>
      <c r="Q605" s="31">
        <f>IF(ISERROR(SUMIF($K$21:$K$672,$K605,$M$21:$M$672)/SUMIF($K$21:$K$672,$K605,$L$21:$L$672)-1),"-",SUMIF($K$21:$K$672,$K605,$M$21:$M$672)/SUMIF($K$21:$K$672,$K605,$L$21:$L$672)-1)</f>
        <v>-6.9526650567419579E-2</v>
      </c>
      <c r="R605" s="31">
        <f>IF(ISERROR(SUMIF($I$21:$I$672,$I605,$M$21:$M$672)/SUMIF($I$21:$I$672,$I605,$L$21:$L$672)-1),"-",SUMIF($I$21:$I$672,$I605,$M$21:$M$672)/SUMIF($I$21:$I$672,$I605,$L$21:$L$672)-1)</f>
        <v>-5.9772414655495765E-2</v>
      </c>
      <c r="S605" s="46">
        <v>143</v>
      </c>
      <c r="T605" s="46">
        <v>125</v>
      </c>
      <c r="U605" s="46">
        <v>145</v>
      </c>
      <c r="V605" s="46">
        <v>143</v>
      </c>
      <c r="W605" s="46">
        <v>149</v>
      </c>
      <c r="X605" s="46">
        <v>162</v>
      </c>
      <c r="Y605" s="46">
        <v>168</v>
      </c>
      <c r="Z605" s="46">
        <v>168</v>
      </c>
      <c r="AA605" s="46">
        <v>161</v>
      </c>
      <c r="AB605" s="46">
        <v>155</v>
      </c>
      <c r="AC605" s="46">
        <v>146</v>
      </c>
      <c r="AD605" s="46">
        <v>137</v>
      </c>
      <c r="AE605" s="46">
        <v>128</v>
      </c>
      <c r="AF605" s="46">
        <v>126</v>
      </c>
      <c r="AG605" s="46">
        <v>123</v>
      </c>
      <c r="AH605" s="46">
        <v>122</v>
      </c>
      <c r="AI605" s="46">
        <v>121</v>
      </c>
      <c r="AJ605" s="46">
        <v>123</v>
      </c>
      <c r="AK605" s="46">
        <v>123</v>
      </c>
      <c r="AL605" s="46">
        <v>124</v>
      </c>
      <c r="AM605" s="46">
        <v>126</v>
      </c>
      <c r="AN605" s="46">
        <v>130</v>
      </c>
      <c r="AO605" s="46">
        <v>133</v>
      </c>
      <c r="AP605" s="46">
        <v>136</v>
      </c>
      <c r="AQ605" s="46">
        <v>140</v>
      </c>
      <c r="AR605" s="47">
        <v>143</v>
      </c>
      <c r="AS605" s="80" t="str">
        <f>IF(COUNTIF(B$20:B605,B605)=1,1,"-")</f>
        <v>-</v>
      </c>
      <c r="AT605" s="80" t="str">
        <f>IF(COUNTIF(J$20:J605,J605)=1,1,"-")</f>
        <v>-</v>
      </c>
      <c r="AU605" s="80" t="str">
        <f>IF(COUNTIF(K$20:K605,K605)=1,1,"-")</f>
        <v>-</v>
      </c>
      <c r="AV605" s="80" t="str">
        <f>IF(COUNTIF(I$20:I605,I605)=1,1,"-")</f>
        <v>-</v>
      </c>
      <c r="AW605" s="48" t="s">
        <v>241</v>
      </c>
      <c r="AZ605"/>
      <c r="BA605"/>
      <c r="BB605"/>
      <c r="BC605"/>
      <c r="BD605"/>
    </row>
    <row r="606" spans="1:56" ht="15.75" customHeight="1" x14ac:dyDescent="0.2">
      <c r="A606" s="93" t="s">
        <v>1798</v>
      </c>
      <c r="B606" s="95" t="s">
        <v>2346</v>
      </c>
      <c r="C606" s="94" t="s">
        <v>2347</v>
      </c>
      <c r="D606" s="94" t="s">
        <v>70</v>
      </c>
      <c r="E606" s="94" t="s">
        <v>70</v>
      </c>
      <c r="F606" s="94" t="s">
        <v>392</v>
      </c>
      <c r="G606" s="96" t="s">
        <v>1667</v>
      </c>
      <c r="H606" s="96" t="s">
        <v>1668</v>
      </c>
      <c r="I606" s="96" t="s">
        <v>70</v>
      </c>
      <c r="J606" s="96" t="s">
        <v>70</v>
      </c>
      <c r="K606" s="96" t="s">
        <v>392</v>
      </c>
      <c r="L606" s="65">
        <f>HLOOKUP(L$20,$S$18:$AW606,ROW($S606)-ROW($S$18)+1,FALSE)</f>
        <v>372</v>
      </c>
      <c r="M606" s="65">
        <f>HLOOKUP(M$20,$S$18:$AW606,ROW($S606)-ROW($S$18)+1,FALSE)</f>
        <v>264</v>
      </c>
      <c r="N606" s="66">
        <f t="shared" si="14"/>
        <v>-0.29032258064516125</v>
      </c>
      <c r="O606" s="31">
        <f>IF(ISERROR(SUMIF($B$21:$B$672,$B606,$M$21:$M$672)/SUMIF($B$21:$B$672,$B606,$L$21:$L$672)-1),"-",SUMIF($B$21:$B$672,$B606,$M$21:$M$672)/SUMIF($B$21:$B$672,$B606,$L$21:$L$672)-1)</f>
        <v>-0.29032258064516125</v>
      </c>
      <c r="P606" s="31">
        <f>IF(ISERROR(SUMIF($J$21:$J$672,$J606,$M$21:$M$672)/SUMIF($J$21:$J$672,$J606,$L$21:$L$672)-1),"-",SUMIF($J$21:$J$672,$J606,$M$21:$M$672)/SUMIF($J$21:$J$672,$J606,$L$21:$L$672)-1)</f>
        <v>-0.13028169014084512</v>
      </c>
      <c r="Q606" s="31">
        <f>IF(ISERROR(SUMIF($K$21:$K$672,$K606,$M$21:$M$672)/SUMIF($K$21:$K$672,$K606,$L$21:$L$672)-1),"-",SUMIF($K$21:$K$672,$K606,$M$21:$M$672)/SUMIF($K$21:$K$672,$K606,$L$21:$L$672)-1)</f>
        <v>-7.1599657827202789E-2</v>
      </c>
      <c r="R606" s="31">
        <f>IF(ISERROR(SUMIF($I$21:$I$672,$I606,$M$21:$M$672)/SUMIF($I$21:$I$672,$I606,$L$21:$L$672)-1),"-",SUMIF($I$21:$I$672,$I606,$M$21:$M$672)/SUMIF($I$21:$I$672,$I606,$L$21:$L$672)-1)</f>
        <v>-0.13028169014084512</v>
      </c>
      <c r="S606" s="46">
        <v>286</v>
      </c>
      <c r="T606" s="46">
        <v>282</v>
      </c>
      <c r="U606" s="46">
        <v>301</v>
      </c>
      <c r="V606" s="46">
        <v>340</v>
      </c>
      <c r="W606" s="46">
        <v>365</v>
      </c>
      <c r="X606" s="46">
        <v>372</v>
      </c>
      <c r="Y606" s="46">
        <v>335</v>
      </c>
      <c r="Z606" s="46">
        <v>317</v>
      </c>
      <c r="AA606" s="46">
        <v>304</v>
      </c>
      <c r="AB606" s="46">
        <v>278</v>
      </c>
      <c r="AC606" s="46">
        <v>264</v>
      </c>
      <c r="AD606" s="46">
        <v>254</v>
      </c>
      <c r="AE606" s="46">
        <v>248</v>
      </c>
      <c r="AF606" s="46">
        <v>243</v>
      </c>
      <c r="AG606" s="46">
        <v>234</v>
      </c>
      <c r="AH606" s="46">
        <v>229</v>
      </c>
      <c r="AI606" s="46">
        <v>224</v>
      </c>
      <c r="AJ606" s="46">
        <v>220</v>
      </c>
      <c r="AK606" s="46">
        <v>215</v>
      </c>
      <c r="AL606" s="46">
        <v>211</v>
      </c>
      <c r="AM606" s="46">
        <v>210</v>
      </c>
      <c r="AN606" s="46">
        <v>212</v>
      </c>
      <c r="AO606" s="46">
        <v>211</v>
      </c>
      <c r="AP606" s="46">
        <v>213</v>
      </c>
      <c r="AQ606" s="46">
        <v>215</v>
      </c>
      <c r="AR606" s="47">
        <v>217</v>
      </c>
      <c r="AS606" s="80">
        <f>IF(COUNTIF(B$20:B606,B606)=1,1,"-")</f>
        <v>1</v>
      </c>
      <c r="AT606" s="80" t="str">
        <f>IF(COUNTIF(J$20:J606,J606)=1,1,"-")</f>
        <v>-</v>
      </c>
      <c r="AU606" s="80" t="str">
        <f>IF(COUNTIF(K$20:K606,K606)=1,1,"-")</f>
        <v>-</v>
      </c>
      <c r="AV606" s="80" t="str">
        <f>IF(COUNTIF(I$20:I606,I606)=1,1,"-")</f>
        <v>-</v>
      </c>
      <c r="AW606" s="48" t="s">
        <v>241</v>
      </c>
      <c r="AZ606"/>
      <c r="BA606"/>
      <c r="BB606"/>
      <c r="BC606"/>
      <c r="BD606"/>
    </row>
    <row r="607" spans="1:56" ht="15.75" customHeight="1" x14ac:dyDescent="0.2">
      <c r="A607" s="93" t="s">
        <v>1798</v>
      </c>
      <c r="B607" s="95" t="s">
        <v>2034</v>
      </c>
      <c r="C607" s="94" t="s">
        <v>2035</v>
      </c>
      <c r="D607" s="94" t="s">
        <v>51</v>
      </c>
      <c r="E607" s="94" t="s">
        <v>51</v>
      </c>
      <c r="F607" s="94" t="s">
        <v>395</v>
      </c>
      <c r="G607" s="96" t="s">
        <v>1669</v>
      </c>
      <c r="H607" s="96" t="s">
        <v>1670</v>
      </c>
      <c r="I607" s="96" t="s">
        <v>51</v>
      </c>
      <c r="J607" s="96" t="s">
        <v>51</v>
      </c>
      <c r="K607" s="96" t="s">
        <v>395</v>
      </c>
      <c r="L607" s="65">
        <f>HLOOKUP(L$20,$S$18:$AW607,ROW($S607)-ROW($S$18)+1,FALSE)</f>
        <v>215</v>
      </c>
      <c r="M607" s="65">
        <f>HLOOKUP(M$20,$S$18:$AW607,ROW($S607)-ROW($S$18)+1,FALSE)</f>
        <v>145</v>
      </c>
      <c r="N607" s="66">
        <f t="shared" si="14"/>
        <v>-0.32558139534883723</v>
      </c>
      <c r="O607" s="31">
        <f>IF(ISERROR(SUMIF($B$21:$B$672,$B607,$M$21:$M$672)/SUMIF($B$21:$B$672,$B607,$L$21:$L$672)-1),"-",SUMIF($B$21:$B$672,$B607,$M$21:$M$672)/SUMIF($B$21:$B$672,$B607,$L$21:$L$672)-1)</f>
        <v>-7.6619964973729804E-3</v>
      </c>
      <c r="P607" s="31">
        <f>IF(ISERROR(SUMIF($J$21:$J$672,$J607,$M$21:$M$672)/SUMIF($J$21:$J$672,$J607,$L$21:$L$672)-1),"-",SUMIF($J$21:$J$672,$J607,$M$21:$M$672)/SUMIF($J$21:$J$672,$J607,$L$21:$L$672)-1)</f>
        <v>3.0561945448570382E-2</v>
      </c>
      <c r="Q607" s="31">
        <f>IF(ISERROR(SUMIF($K$21:$K$672,$K607,$M$21:$M$672)/SUMIF($K$21:$K$672,$K607,$L$21:$L$672)-1),"-",SUMIF($K$21:$K$672,$K607,$M$21:$M$672)/SUMIF($K$21:$K$672,$K607,$L$21:$L$672)-1)</f>
        <v>-1.9312825455785054E-2</v>
      </c>
      <c r="R607" s="31">
        <f>IF(ISERROR(SUMIF($I$21:$I$672,$I607,$M$21:$M$672)/SUMIF($I$21:$I$672,$I607,$L$21:$L$672)-1),"-",SUMIF($I$21:$I$672,$I607,$M$21:$M$672)/SUMIF($I$21:$I$672,$I607,$L$21:$L$672)-1)</f>
        <v>3.0561945448570382E-2</v>
      </c>
      <c r="S607" s="46">
        <v>122</v>
      </c>
      <c r="T607" s="46">
        <v>118</v>
      </c>
      <c r="U607" s="46">
        <v>120</v>
      </c>
      <c r="V607" s="46">
        <v>114</v>
      </c>
      <c r="W607" s="46">
        <v>124</v>
      </c>
      <c r="X607" s="46">
        <v>215</v>
      </c>
      <c r="Y607" s="46">
        <v>212</v>
      </c>
      <c r="Z607" s="46">
        <v>197</v>
      </c>
      <c r="AA607" s="46">
        <v>175</v>
      </c>
      <c r="AB607" s="46">
        <v>158</v>
      </c>
      <c r="AC607" s="46">
        <v>145</v>
      </c>
      <c r="AD607" s="46">
        <v>134</v>
      </c>
      <c r="AE607" s="46">
        <v>127</v>
      </c>
      <c r="AF607" s="46">
        <v>123</v>
      </c>
      <c r="AG607" s="46">
        <v>121</v>
      </c>
      <c r="AH607" s="46">
        <v>118</v>
      </c>
      <c r="AI607" s="46">
        <v>116</v>
      </c>
      <c r="AJ607" s="46">
        <v>115</v>
      </c>
      <c r="AK607" s="46">
        <v>114</v>
      </c>
      <c r="AL607" s="46">
        <v>113</v>
      </c>
      <c r="AM607" s="46">
        <v>114</v>
      </c>
      <c r="AN607" s="46">
        <v>115</v>
      </c>
      <c r="AO607" s="46">
        <v>117</v>
      </c>
      <c r="AP607" s="46">
        <v>119</v>
      </c>
      <c r="AQ607" s="46">
        <v>121</v>
      </c>
      <c r="AR607" s="47">
        <v>124</v>
      </c>
      <c r="AS607" s="80" t="str">
        <f>IF(COUNTIF(B$20:B607,B607)=1,1,"-")</f>
        <v>-</v>
      </c>
      <c r="AT607" s="80" t="str">
        <f>IF(COUNTIF(J$20:J607,J607)=1,1,"-")</f>
        <v>-</v>
      </c>
      <c r="AU607" s="80" t="str">
        <f>IF(COUNTIF(K$20:K607,K607)=1,1,"-")</f>
        <v>-</v>
      </c>
      <c r="AV607" s="80" t="str">
        <f>IF(COUNTIF(I$20:I607,I607)=1,1,"-")</f>
        <v>-</v>
      </c>
      <c r="AW607" s="48" t="s">
        <v>241</v>
      </c>
      <c r="AZ607"/>
      <c r="BA607"/>
      <c r="BB607"/>
      <c r="BC607"/>
      <c r="BD607"/>
    </row>
    <row r="608" spans="1:56" ht="15.75" customHeight="1" x14ac:dyDescent="0.2">
      <c r="A608" s="93" t="s">
        <v>1798</v>
      </c>
      <c r="B608" s="95" t="s">
        <v>1956</v>
      </c>
      <c r="C608" s="94" t="s">
        <v>1957</v>
      </c>
      <c r="D608" s="94" t="s">
        <v>62</v>
      </c>
      <c r="E608" s="94" t="s">
        <v>62</v>
      </c>
      <c r="F608" s="94" t="s">
        <v>389</v>
      </c>
      <c r="G608" s="96" t="s">
        <v>1671</v>
      </c>
      <c r="H608" s="96" t="s">
        <v>1672</v>
      </c>
      <c r="I608" s="96" t="s">
        <v>153</v>
      </c>
      <c r="J608" s="96" t="s">
        <v>153</v>
      </c>
      <c r="K608" s="96" t="s">
        <v>389</v>
      </c>
      <c r="L608" s="65">
        <f>HLOOKUP(L$20,$S$18:$AW608,ROW($S608)-ROW($S$18)+1,FALSE)</f>
        <v>174</v>
      </c>
      <c r="M608" s="65">
        <f>HLOOKUP(M$20,$S$18:$AW608,ROW($S608)-ROW($S$18)+1,FALSE)</f>
        <v>156</v>
      </c>
      <c r="N608" s="66">
        <f t="shared" si="14"/>
        <v>-0.10344827586206895</v>
      </c>
      <c r="O608" s="31">
        <f>IF(ISERROR(SUMIF($B$21:$B$672,$B608,$M$21:$M$672)/SUMIF($B$21:$B$672,$B608,$L$21:$L$672)-1),"-",SUMIF($B$21:$B$672,$B608,$M$21:$M$672)/SUMIF($B$21:$B$672,$B608,$L$21:$L$672)-1)</f>
        <v>-6.9290712468193405E-2</v>
      </c>
      <c r="P608" s="31">
        <f>IF(ISERROR(SUMIF($J$21:$J$672,$J608,$M$21:$M$672)/SUMIF($J$21:$J$672,$J608,$L$21:$L$672)-1),"-",SUMIF($J$21:$J$672,$J608,$M$21:$M$672)/SUMIF($J$21:$J$672,$J608,$L$21:$L$672)-1)</f>
        <v>-8.3244962884411411E-2</v>
      </c>
      <c r="Q608" s="31">
        <f>IF(ISERROR(SUMIF($K$21:$K$672,$K608,$M$21:$M$672)/SUMIF($K$21:$K$672,$K608,$L$21:$L$672)-1),"-",SUMIF($K$21:$K$672,$K608,$M$21:$M$672)/SUMIF($K$21:$K$672,$K608,$L$21:$L$672)-1)</f>
        <v>-7.8231982896267982E-2</v>
      </c>
      <c r="R608" s="31">
        <f>IF(ISERROR(SUMIF($I$21:$I$672,$I608,$M$21:$M$672)/SUMIF($I$21:$I$672,$I608,$L$21:$L$672)-1),"-",SUMIF($I$21:$I$672,$I608,$M$21:$M$672)/SUMIF($I$21:$I$672,$I608,$L$21:$L$672)-1)</f>
        <v>-8.3244962884411411E-2</v>
      </c>
      <c r="S608" s="46">
        <v>179</v>
      </c>
      <c r="T608" s="46">
        <v>164</v>
      </c>
      <c r="U608" s="46">
        <v>176</v>
      </c>
      <c r="V608" s="46">
        <v>191</v>
      </c>
      <c r="W608" s="46">
        <v>190</v>
      </c>
      <c r="X608" s="46">
        <v>174</v>
      </c>
      <c r="Y608" s="46">
        <v>173</v>
      </c>
      <c r="Z608" s="46">
        <v>169</v>
      </c>
      <c r="AA608" s="46">
        <v>164</v>
      </c>
      <c r="AB608" s="46">
        <v>160</v>
      </c>
      <c r="AC608" s="46">
        <v>156</v>
      </c>
      <c r="AD608" s="46">
        <v>150</v>
      </c>
      <c r="AE608" s="46">
        <v>147</v>
      </c>
      <c r="AF608" s="46">
        <v>145</v>
      </c>
      <c r="AG608" s="46">
        <v>143</v>
      </c>
      <c r="AH608" s="46">
        <v>141</v>
      </c>
      <c r="AI608" s="46">
        <v>140</v>
      </c>
      <c r="AJ608" s="46">
        <v>139</v>
      </c>
      <c r="AK608" s="46">
        <v>136</v>
      </c>
      <c r="AL608" s="46">
        <v>134</v>
      </c>
      <c r="AM608" s="46">
        <v>133</v>
      </c>
      <c r="AN608" s="46">
        <v>134</v>
      </c>
      <c r="AO608" s="46">
        <v>136</v>
      </c>
      <c r="AP608" s="46">
        <v>138</v>
      </c>
      <c r="AQ608" s="46">
        <v>140</v>
      </c>
      <c r="AR608" s="47">
        <v>143</v>
      </c>
      <c r="AS608" s="80" t="str">
        <f>IF(COUNTIF(B$20:B608,B608)=1,1,"-")</f>
        <v>-</v>
      </c>
      <c r="AT608" s="80" t="str">
        <f>IF(COUNTIF(J$20:J608,J608)=1,1,"-")</f>
        <v>-</v>
      </c>
      <c r="AU608" s="80" t="str">
        <f>IF(COUNTIF(K$20:K608,K608)=1,1,"-")</f>
        <v>-</v>
      </c>
      <c r="AV608" s="80" t="str">
        <f>IF(COUNTIF(I$20:I608,I608)=1,1,"-")</f>
        <v>-</v>
      </c>
      <c r="AW608" s="48" t="s">
        <v>241</v>
      </c>
      <c r="AZ608"/>
      <c r="BA608"/>
      <c r="BB608"/>
      <c r="BC608"/>
      <c r="BD608"/>
    </row>
    <row r="609" spans="1:56" ht="15.75" customHeight="1" x14ac:dyDescent="0.2">
      <c r="A609" s="93" t="s">
        <v>1798</v>
      </c>
      <c r="B609" s="95" t="s">
        <v>1907</v>
      </c>
      <c r="C609" s="94" t="s">
        <v>1908</v>
      </c>
      <c r="D609" s="94" t="s">
        <v>22</v>
      </c>
      <c r="E609" s="94" t="s">
        <v>22</v>
      </c>
      <c r="F609" s="94" t="s">
        <v>391</v>
      </c>
      <c r="G609" s="96" t="s">
        <v>1673</v>
      </c>
      <c r="H609" s="96" t="s">
        <v>1674</v>
      </c>
      <c r="I609" s="96" t="s">
        <v>133</v>
      </c>
      <c r="J609" s="96" t="s">
        <v>133</v>
      </c>
      <c r="K609" s="96" t="s">
        <v>391</v>
      </c>
      <c r="L609" s="65">
        <f>HLOOKUP(L$20,$S$18:$AW609,ROW($S609)-ROW($S$18)+1,FALSE)</f>
        <v>235</v>
      </c>
      <c r="M609" s="65">
        <f>HLOOKUP(M$20,$S$18:$AW609,ROW($S609)-ROW($S$18)+1,FALSE)</f>
        <v>220</v>
      </c>
      <c r="N609" s="66">
        <f t="shared" si="14"/>
        <v>-6.3829787234042534E-2</v>
      </c>
      <c r="O609" s="31">
        <f>IF(ISERROR(SUMIF($B$21:$B$672,$B609,$M$21:$M$672)/SUMIF($B$21:$B$672,$B609,$L$21:$L$672)-1),"-",SUMIF($B$21:$B$672,$B609,$M$21:$M$672)/SUMIF($B$21:$B$672,$B609,$L$21:$L$672)-1)</f>
        <v>-2.0822331195775146E-2</v>
      </c>
      <c r="P609" s="31">
        <f>IF(ISERROR(SUMIF($J$21:$J$672,$J609,$M$21:$M$672)/SUMIF($J$21:$J$672,$J609,$L$21:$L$672)-1),"-",SUMIF($J$21:$J$672,$J609,$M$21:$M$672)/SUMIF($J$21:$J$672,$J609,$L$21:$L$672)-1)</f>
        <v>-6.5009560229445373E-3</v>
      </c>
      <c r="Q609" s="31">
        <f>IF(ISERROR(SUMIF($K$21:$K$672,$K609,$M$21:$M$672)/SUMIF($K$21:$K$672,$K609,$L$21:$L$672)-1),"-",SUMIF($K$21:$K$672,$K609,$M$21:$M$672)/SUMIF($K$21:$K$672,$K609,$L$21:$L$672)-1)</f>
        <v>-3.0916047319583084E-2</v>
      </c>
      <c r="R609" s="31">
        <f>IF(ISERROR(SUMIF($I$21:$I$672,$I609,$M$21:$M$672)/SUMIF($I$21:$I$672,$I609,$L$21:$L$672)-1),"-",SUMIF($I$21:$I$672,$I609,$M$21:$M$672)/SUMIF($I$21:$I$672,$I609,$L$21:$L$672)-1)</f>
        <v>-6.5009560229445373E-3</v>
      </c>
      <c r="S609" s="46">
        <v>152</v>
      </c>
      <c r="T609" s="46">
        <v>153</v>
      </c>
      <c r="U609" s="46">
        <v>173</v>
      </c>
      <c r="V609" s="46">
        <v>189</v>
      </c>
      <c r="W609" s="46">
        <v>216</v>
      </c>
      <c r="X609" s="46">
        <v>235</v>
      </c>
      <c r="Y609" s="46">
        <v>247</v>
      </c>
      <c r="Z609" s="46">
        <v>250</v>
      </c>
      <c r="AA609" s="46">
        <v>241</v>
      </c>
      <c r="AB609" s="46">
        <v>231</v>
      </c>
      <c r="AC609" s="46">
        <v>220</v>
      </c>
      <c r="AD609" s="46">
        <v>210</v>
      </c>
      <c r="AE609" s="46">
        <v>204</v>
      </c>
      <c r="AF609" s="46">
        <v>200</v>
      </c>
      <c r="AG609" s="46">
        <v>196</v>
      </c>
      <c r="AH609" s="46">
        <v>191</v>
      </c>
      <c r="AI609" s="46">
        <v>188</v>
      </c>
      <c r="AJ609" s="46">
        <v>185</v>
      </c>
      <c r="AK609" s="46">
        <v>182</v>
      </c>
      <c r="AL609" s="46">
        <v>181</v>
      </c>
      <c r="AM609" s="46">
        <v>180</v>
      </c>
      <c r="AN609" s="46">
        <v>180</v>
      </c>
      <c r="AO609" s="46">
        <v>182</v>
      </c>
      <c r="AP609" s="46">
        <v>184</v>
      </c>
      <c r="AQ609" s="46">
        <v>186</v>
      </c>
      <c r="AR609" s="47">
        <v>189</v>
      </c>
      <c r="AS609" s="80" t="str">
        <f>IF(COUNTIF(B$20:B609,B609)=1,1,"-")</f>
        <v>-</v>
      </c>
      <c r="AT609" s="80" t="str">
        <f>IF(COUNTIF(J$20:J609,J609)=1,1,"-")</f>
        <v>-</v>
      </c>
      <c r="AU609" s="80" t="str">
        <f>IF(COUNTIF(K$20:K609,K609)=1,1,"-")</f>
        <v>-</v>
      </c>
      <c r="AV609" s="80" t="str">
        <f>IF(COUNTIF(I$20:I609,I609)=1,1,"-")</f>
        <v>-</v>
      </c>
      <c r="AW609" s="48" t="s">
        <v>241</v>
      </c>
      <c r="AZ609"/>
      <c r="BA609"/>
      <c r="BB609"/>
      <c r="BC609"/>
      <c r="BD609"/>
    </row>
    <row r="610" spans="1:56" ht="15.75" customHeight="1" x14ac:dyDescent="0.2">
      <c r="A610" s="93" t="s">
        <v>1798</v>
      </c>
      <c r="B610" s="95" t="s">
        <v>2348</v>
      </c>
      <c r="C610" s="94" t="s">
        <v>2349</v>
      </c>
      <c r="D610" s="94" t="s">
        <v>103</v>
      </c>
      <c r="E610" s="94" t="s">
        <v>103</v>
      </c>
      <c r="F610" s="94" t="s">
        <v>386</v>
      </c>
      <c r="G610" s="96" t="s">
        <v>1675</v>
      </c>
      <c r="H610" s="96" t="s">
        <v>1676</v>
      </c>
      <c r="I610" s="96" t="s">
        <v>103</v>
      </c>
      <c r="J610" s="96" t="s">
        <v>103</v>
      </c>
      <c r="K610" s="96" t="s">
        <v>386</v>
      </c>
      <c r="L610" s="65">
        <f>HLOOKUP(L$20,$S$18:$AW610,ROW($S610)-ROW($S$18)+1,FALSE)</f>
        <v>308</v>
      </c>
      <c r="M610" s="65">
        <f>HLOOKUP(M$20,$S$18:$AW610,ROW($S610)-ROW($S$18)+1,FALSE)</f>
        <v>264</v>
      </c>
      <c r="N610" s="66">
        <f t="shared" si="14"/>
        <v>-0.1428571428571429</v>
      </c>
      <c r="O610" s="31">
        <f>IF(ISERROR(SUMIF($B$21:$B$672,$B610,$M$21:$M$672)/SUMIF($B$21:$B$672,$B610,$L$21:$L$672)-1),"-",SUMIF($B$21:$B$672,$B610,$M$21:$M$672)/SUMIF($B$21:$B$672,$B610,$L$21:$L$672)-1)</f>
        <v>-0.16270566727605118</v>
      </c>
      <c r="P610" s="31">
        <f>IF(ISERROR(SUMIF($J$21:$J$672,$J610,$M$21:$M$672)/SUMIF($J$21:$J$672,$J610,$L$21:$L$672)-1),"-",SUMIF($J$21:$J$672,$J610,$M$21:$M$672)/SUMIF($J$21:$J$672,$J610,$L$21:$L$672)-1)</f>
        <v>-7.6927549715083199E-2</v>
      </c>
      <c r="Q610" s="31">
        <f>IF(ISERROR(SUMIF($K$21:$K$672,$K610,$M$21:$M$672)/SUMIF($K$21:$K$672,$K610,$L$21:$L$672)-1),"-",SUMIF($K$21:$K$672,$K610,$M$21:$M$672)/SUMIF($K$21:$K$672,$K610,$L$21:$L$672)-1)</f>
        <v>-6.9526650567419579E-2</v>
      </c>
      <c r="R610" s="31">
        <f>IF(ISERROR(SUMIF($I$21:$I$672,$I610,$M$21:$M$672)/SUMIF($I$21:$I$672,$I610,$L$21:$L$672)-1),"-",SUMIF($I$21:$I$672,$I610,$M$21:$M$672)/SUMIF($I$21:$I$672,$I610,$L$21:$L$672)-1)</f>
        <v>-8.3527705982474942E-2</v>
      </c>
      <c r="S610" s="46">
        <v>293</v>
      </c>
      <c r="T610" s="46">
        <v>312</v>
      </c>
      <c r="U610" s="46">
        <v>187</v>
      </c>
      <c r="V610" s="46">
        <v>196</v>
      </c>
      <c r="W610" s="46">
        <v>191</v>
      </c>
      <c r="X610" s="46">
        <v>308</v>
      </c>
      <c r="Y610" s="46">
        <v>309</v>
      </c>
      <c r="Z610" s="46">
        <v>306</v>
      </c>
      <c r="AA610" s="46">
        <v>294</v>
      </c>
      <c r="AB610" s="46">
        <v>278</v>
      </c>
      <c r="AC610" s="46">
        <v>264</v>
      </c>
      <c r="AD610" s="46">
        <v>256</v>
      </c>
      <c r="AE610" s="46">
        <v>252</v>
      </c>
      <c r="AF610" s="46">
        <v>248</v>
      </c>
      <c r="AG610" s="46">
        <v>247</v>
      </c>
      <c r="AH610" s="46">
        <v>242</v>
      </c>
      <c r="AI610" s="46">
        <v>240</v>
      </c>
      <c r="AJ610" s="46">
        <v>238</v>
      </c>
      <c r="AK610" s="46">
        <v>235</v>
      </c>
      <c r="AL610" s="46">
        <v>233</v>
      </c>
      <c r="AM610" s="46">
        <v>231</v>
      </c>
      <c r="AN610" s="46">
        <v>232</v>
      </c>
      <c r="AO610" s="46">
        <v>234</v>
      </c>
      <c r="AP610" s="46">
        <v>235</v>
      </c>
      <c r="AQ610" s="46">
        <v>239</v>
      </c>
      <c r="AR610" s="47">
        <v>241</v>
      </c>
      <c r="AS610" s="80">
        <f>IF(COUNTIF(B$20:B610,B610)=1,1,"-")</f>
        <v>1</v>
      </c>
      <c r="AT610" s="80" t="str">
        <f>IF(COUNTIF(J$20:J610,J610)=1,1,"-")</f>
        <v>-</v>
      </c>
      <c r="AU610" s="80" t="str">
        <f>IF(COUNTIF(K$20:K610,K610)=1,1,"-")</f>
        <v>-</v>
      </c>
      <c r="AV610" s="80" t="str">
        <f>IF(COUNTIF(I$20:I610,I610)=1,1,"-")</f>
        <v>-</v>
      </c>
      <c r="AW610" s="48" t="s">
        <v>241</v>
      </c>
      <c r="AZ610"/>
      <c r="BA610"/>
      <c r="BB610"/>
      <c r="BC610"/>
      <c r="BD610"/>
    </row>
    <row r="611" spans="1:56" ht="15.75" customHeight="1" x14ac:dyDescent="0.2">
      <c r="A611" s="93" t="s">
        <v>1798</v>
      </c>
      <c r="B611" s="95" t="s">
        <v>1978</v>
      </c>
      <c r="C611" s="94" t="s">
        <v>1979</v>
      </c>
      <c r="D611" s="94" t="s">
        <v>316</v>
      </c>
      <c r="E611" s="94" t="s">
        <v>112</v>
      </c>
      <c r="F611" s="94" t="s">
        <v>386</v>
      </c>
      <c r="G611" s="96" t="s">
        <v>1677</v>
      </c>
      <c r="H611" s="96" t="s">
        <v>1678</v>
      </c>
      <c r="I611" s="96" t="s">
        <v>14</v>
      </c>
      <c r="J611" s="96" t="s">
        <v>14</v>
      </c>
      <c r="K611" s="96" t="s">
        <v>386</v>
      </c>
      <c r="L611" s="65">
        <f>HLOOKUP(L$20,$S$18:$AW611,ROW($S611)-ROW($S$18)+1,FALSE)</f>
        <v>150</v>
      </c>
      <c r="M611" s="65">
        <f>HLOOKUP(M$20,$S$18:$AW611,ROW($S611)-ROW($S$18)+1,FALSE)</f>
        <v>141</v>
      </c>
      <c r="N611" s="66">
        <f t="shared" si="14"/>
        <v>-6.0000000000000053E-2</v>
      </c>
      <c r="O611" s="31">
        <f>IF(ISERROR(SUMIF($B$21:$B$672,$B611,$M$21:$M$672)/SUMIF($B$21:$B$672,$B611,$L$21:$L$672)-1),"-",SUMIF($B$21:$B$672,$B611,$M$21:$M$672)/SUMIF($B$21:$B$672,$B611,$L$21:$L$672)-1)</f>
        <v>-4.1630778064886576E-2</v>
      </c>
      <c r="P611" s="31">
        <f>IF(ISERROR(SUMIF($J$21:$J$672,$J611,$M$21:$M$672)/SUMIF($J$21:$J$672,$J611,$L$21:$L$672)-1),"-",SUMIF($J$21:$J$672,$J611,$M$21:$M$672)/SUMIF($J$21:$J$672,$J611,$L$21:$L$672)-1)</f>
        <v>-1.1031491608523458E-2</v>
      </c>
      <c r="Q611" s="31">
        <f>IF(ISERROR(SUMIF($K$21:$K$672,$K611,$M$21:$M$672)/SUMIF($K$21:$K$672,$K611,$L$21:$L$672)-1),"-",SUMIF($K$21:$K$672,$K611,$M$21:$M$672)/SUMIF($K$21:$K$672,$K611,$L$21:$L$672)-1)</f>
        <v>-6.9526650567419579E-2</v>
      </c>
      <c r="R611" s="31">
        <f>IF(ISERROR(SUMIF($I$21:$I$672,$I611,$M$21:$M$672)/SUMIF($I$21:$I$672,$I611,$L$21:$L$672)-1),"-",SUMIF($I$21:$I$672,$I611,$M$21:$M$672)/SUMIF($I$21:$I$672,$I611,$L$21:$L$672)-1)</f>
        <v>-1.1031491608523458E-2</v>
      </c>
      <c r="S611" s="46">
        <v>173</v>
      </c>
      <c r="T611" s="46">
        <v>166</v>
      </c>
      <c r="U611" s="46">
        <v>146</v>
      </c>
      <c r="V611" s="46">
        <v>155</v>
      </c>
      <c r="W611" s="46">
        <v>155</v>
      </c>
      <c r="X611" s="46">
        <v>150</v>
      </c>
      <c r="Y611" s="46">
        <v>152</v>
      </c>
      <c r="Z611" s="46">
        <v>154</v>
      </c>
      <c r="AA611" s="46">
        <v>151</v>
      </c>
      <c r="AB611" s="46">
        <v>146</v>
      </c>
      <c r="AC611" s="46">
        <v>141</v>
      </c>
      <c r="AD611" s="46">
        <v>139</v>
      </c>
      <c r="AE611" s="46">
        <v>136</v>
      </c>
      <c r="AF611" s="46">
        <v>133</v>
      </c>
      <c r="AG611" s="46">
        <v>129</v>
      </c>
      <c r="AH611" s="46">
        <v>128</v>
      </c>
      <c r="AI611" s="46">
        <v>128</v>
      </c>
      <c r="AJ611" s="46">
        <v>128</v>
      </c>
      <c r="AK611" s="46">
        <v>126</v>
      </c>
      <c r="AL611" s="46">
        <v>125</v>
      </c>
      <c r="AM611" s="46">
        <v>125</v>
      </c>
      <c r="AN611" s="46">
        <v>124</v>
      </c>
      <c r="AO611" s="46">
        <v>126</v>
      </c>
      <c r="AP611" s="46">
        <v>128</v>
      </c>
      <c r="AQ611" s="46">
        <v>130</v>
      </c>
      <c r="AR611" s="47">
        <v>132</v>
      </c>
      <c r="AS611" s="80" t="str">
        <f>IF(COUNTIF(B$20:B611,B611)=1,1,"-")</f>
        <v>-</v>
      </c>
      <c r="AT611" s="80" t="str">
        <f>IF(COUNTIF(J$20:J611,J611)=1,1,"-")</f>
        <v>-</v>
      </c>
      <c r="AU611" s="80" t="str">
        <f>IF(COUNTIF(K$20:K611,K611)=1,1,"-")</f>
        <v>-</v>
      </c>
      <c r="AV611" s="80" t="str">
        <f>IF(COUNTIF(I$20:I611,I611)=1,1,"-")</f>
        <v>-</v>
      </c>
      <c r="AW611" s="48" t="s">
        <v>241</v>
      </c>
      <c r="AZ611"/>
      <c r="BA611"/>
      <c r="BB611"/>
      <c r="BC611"/>
      <c r="BD611"/>
    </row>
    <row r="612" spans="1:56" ht="15.75" customHeight="1" x14ac:dyDescent="0.2">
      <c r="A612" s="93" t="s">
        <v>1798</v>
      </c>
      <c r="B612" s="95" t="s">
        <v>2328</v>
      </c>
      <c r="C612" s="94" t="s">
        <v>2329</v>
      </c>
      <c r="D612" s="94" t="s">
        <v>110</v>
      </c>
      <c r="E612" s="94" t="s">
        <v>110</v>
      </c>
      <c r="F612" s="94" t="s">
        <v>393</v>
      </c>
      <c r="G612" s="96" t="s">
        <v>1679</v>
      </c>
      <c r="H612" s="96" t="s">
        <v>1680</v>
      </c>
      <c r="I612" s="96" t="s">
        <v>110</v>
      </c>
      <c r="J612" s="96" t="s">
        <v>110</v>
      </c>
      <c r="K612" s="96" t="s">
        <v>393</v>
      </c>
      <c r="L612" s="65">
        <f>HLOOKUP(L$20,$S$18:$AW612,ROW($S612)-ROW($S$18)+1,FALSE)</f>
        <v>82</v>
      </c>
      <c r="M612" s="65">
        <f>HLOOKUP(M$20,$S$18:$AW612,ROW($S612)-ROW($S$18)+1,FALSE)</f>
        <v>63</v>
      </c>
      <c r="N612" s="66">
        <f t="shared" si="14"/>
        <v>-0.23170731707317072</v>
      </c>
      <c r="O612" s="31">
        <f>IF(ISERROR(SUMIF($B$21:$B$672,$B612,$M$21:$M$672)/SUMIF($B$21:$B$672,$B612,$L$21:$L$672)-1),"-",SUMIF($B$21:$B$672,$B612,$M$21:$M$672)/SUMIF($B$21:$B$672,$B612,$L$21:$L$672)-1)</f>
        <v>-0.12700534759358284</v>
      </c>
      <c r="P612" s="31">
        <f>IF(ISERROR(SUMIF($J$21:$J$672,$J612,$M$21:$M$672)/SUMIF($J$21:$J$672,$J612,$L$21:$L$672)-1),"-",SUMIF($J$21:$J$672,$J612,$M$21:$M$672)/SUMIF($J$21:$J$672,$J612,$L$21:$L$672)-1)</f>
        <v>-0.12700534759358284</v>
      </c>
      <c r="Q612" s="31">
        <f>IF(ISERROR(SUMIF($K$21:$K$672,$K612,$M$21:$M$672)/SUMIF($K$21:$K$672,$K612,$L$21:$L$672)-1),"-",SUMIF($K$21:$K$672,$K612,$M$21:$M$672)/SUMIF($K$21:$K$672,$K612,$L$21:$L$672)-1)</f>
        <v>-9.0499240698557304E-2</v>
      </c>
      <c r="R612" s="31">
        <f>IF(ISERROR(SUMIF($I$21:$I$672,$I612,$M$21:$M$672)/SUMIF($I$21:$I$672,$I612,$L$21:$L$672)-1),"-",SUMIF($I$21:$I$672,$I612,$M$21:$M$672)/SUMIF($I$21:$I$672,$I612,$L$21:$L$672)-1)</f>
        <v>-0.12700534759358284</v>
      </c>
      <c r="S612" s="46">
        <v>102</v>
      </c>
      <c r="T612" s="46">
        <v>106</v>
      </c>
      <c r="U612" s="46">
        <v>110</v>
      </c>
      <c r="V612" s="46">
        <v>98</v>
      </c>
      <c r="W612" s="46">
        <v>84</v>
      </c>
      <c r="X612" s="46">
        <v>82</v>
      </c>
      <c r="Y612" s="46">
        <v>78</v>
      </c>
      <c r="Z612" s="46">
        <v>73</v>
      </c>
      <c r="AA612" s="46">
        <v>70</v>
      </c>
      <c r="AB612" s="46">
        <v>67</v>
      </c>
      <c r="AC612" s="46">
        <v>63</v>
      </c>
      <c r="AD612" s="46">
        <v>59</v>
      </c>
      <c r="AE612" s="46">
        <v>56</v>
      </c>
      <c r="AF612" s="46">
        <v>54</v>
      </c>
      <c r="AG612" s="46">
        <v>52</v>
      </c>
      <c r="AH612" s="46">
        <v>51</v>
      </c>
      <c r="AI612" s="46">
        <v>50</v>
      </c>
      <c r="AJ612" s="46">
        <v>49</v>
      </c>
      <c r="AK612" s="46">
        <v>49</v>
      </c>
      <c r="AL612" s="46">
        <v>48</v>
      </c>
      <c r="AM612" s="46">
        <v>48</v>
      </c>
      <c r="AN612" s="46">
        <v>48</v>
      </c>
      <c r="AO612" s="46">
        <v>49</v>
      </c>
      <c r="AP612" s="46">
        <v>49</v>
      </c>
      <c r="AQ612" s="46">
        <v>50</v>
      </c>
      <c r="AR612" s="47">
        <v>50</v>
      </c>
      <c r="AS612" s="80" t="str">
        <f>IF(COUNTIF(B$20:B612,B612)=1,1,"-")</f>
        <v>-</v>
      </c>
      <c r="AT612" s="80" t="str">
        <f>IF(COUNTIF(J$20:J612,J612)=1,1,"-")</f>
        <v>-</v>
      </c>
      <c r="AU612" s="80" t="str">
        <f>IF(COUNTIF(K$20:K612,K612)=1,1,"-")</f>
        <v>-</v>
      </c>
      <c r="AV612" s="80" t="str">
        <f>IF(COUNTIF(I$20:I612,I612)=1,1,"-")</f>
        <v>-</v>
      </c>
      <c r="AW612" s="48" t="s">
        <v>241</v>
      </c>
      <c r="AZ612"/>
      <c r="BA612"/>
      <c r="BB612"/>
      <c r="BC612"/>
      <c r="BD612"/>
    </row>
    <row r="613" spans="1:56" ht="15.75" customHeight="1" x14ac:dyDescent="0.2">
      <c r="A613" s="93" t="s">
        <v>1798</v>
      </c>
      <c r="B613" s="95" t="s">
        <v>473</v>
      </c>
      <c r="C613" s="94" t="s">
        <v>56</v>
      </c>
      <c r="D613" s="94" t="s">
        <v>57</v>
      </c>
      <c r="E613" s="94" t="s">
        <v>57</v>
      </c>
      <c r="F613" s="94" t="s">
        <v>391</v>
      </c>
      <c r="G613" s="96" t="s">
        <v>1681</v>
      </c>
      <c r="H613" s="96" t="s">
        <v>1682</v>
      </c>
      <c r="I613" s="96" t="s">
        <v>57</v>
      </c>
      <c r="J613" s="96" t="s">
        <v>57</v>
      </c>
      <c r="K613" s="96" t="s">
        <v>391</v>
      </c>
      <c r="L613" s="65">
        <f>HLOOKUP(L$20,$S$18:$AW613,ROW($S613)-ROW($S$18)+1,FALSE)</f>
        <v>168</v>
      </c>
      <c r="M613" s="65">
        <f>HLOOKUP(M$20,$S$18:$AW613,ROW($S613)-ROW($S$18)+1,FALSE)</f>
        <v>130</v>
      </c>
      <c r="N613" s="66">
        <f t="shared" si="14"/>
        <v>-0.22619047619047616</v>
      </c>
      <c r="O613" s="31">
        <f>IF(ISERROR(SUMIF($B$21:$B$672,$B613,$M$21:$M$672)/SUMIF($B$21:$B$672,$B613,$L$21:$L$672)-1),"-",SUMIF($B$21:$B$672,$B613,$M$21:$M$672)/SUMIF($B$21:$B$672,$B613,$L$21:$L$672)-1)</f>
        <v>-0.22619047619047616</v>
      </c>
      <c r="P613" s="31">
        <f>IF(ISERROR(SUMIF($J$21:$J$672,$J613,$M$21:$M$672)/SUMIF($J$21:$J$672,$J613,$L$21:$L$672)-1),"-",SUMIF($J$21:$J$672,$J613,$M$21:$M$672)/SUMIF($J$21:$J$672,$J613,$L$21:$L$672)-1)</f>
        <v>-5.9047619047619015E-2</v>
      </c>
      <c r="Q613" s="31">
        <f>IF(ISERROR(SUMIF($K$21:$K$672,$K613,$M$21:$M$672)/SUMIF($K$21:$K$672,$K613,$L$21:$L$672)-1),"-",SUMIF($K$21:$K$672,$K613,$M$21:$M$672)/SUMIF($K$21:$K$672,$K613,$L$21:$L$672)-1)</f>
        <v>-3.0916047319583084E-2</v>
      </c>
      <c r="R613" s="31">
        <f>IF(ISERROR(SUMIF($I$21:$I$672,$I613,$M$21:$M$672)/SUMIF($I$21:$I$672,$I613,$L$21:$L$672)-1),"-",SUMIF($I$21:$I$672,$I613,$M$21:$M$672)/SUMIF($I$21:$I$672,$I613,$L$21:$L$672)-1)</f>
        <v>-5.9047619047619015E-2</v>
      </c>
      <c r="S613" s="46">
        <v>217</v>
      </c>
      <c r="T613" s="46">
        <v>200</v>
      </c>
      <c r="U613" s="46">
        <v>201</v>
      </c>
      <c r="V613" s="46">
        <v>201</v>
      </c>
      <c r="W613" s="46">
        <v>174</v>
      </c>
      <c r="X613" s="46">
        <v>168</v>
      </c>
      <c r="Y613" s="46">
        <v>158</v>
      </c>
      <c r="Z613" s="46">
        <v>148</v>
      </c>
      <c r="AA613" s="46">
        <v>140</v>
      </c>
      <c r="AB613" s="46">
        <v>135</v>
      </c>
      <c r="AC613" s="46">
        <v>130</v>
      </c>
      <c r="AD613" s="46">
        <v>122</v>
      </c>
      <c r="AE613" s="46">
        <v>117</v>
      </c>
      <c r="AF613" s="46">
        <v>113</v>
      </c>
      <c r="AG613" s="46">
        <v>111</v>
      </c>
      <c r="AH613" s="46">
        <v>109</v>
      </c>
      <c r="AI613" s="46">
        <v>107</v>
      </c>
      <c r="AJ613" s="46">
        <v>105</v>
      </c>
      <c r="AK613" s="46">
        <v>103</v>
      </c>
      <c r="AL613" s="46">
        <v>101</v>
      </c>
      <c r="AM613" s="46">
        <v>100</v>
      </c>
      <c r="AN613" s="46">
        <v>99</v>
      </c>
      <c r="AO613" s="46">
        <v>99</v>
      </c>
      <c r="AP613" s="46">
        <v>100</v>
      </c>
      <c r="AQ613" s="46">
        <v>100</v>
      </c>
      <c r="AR613" s="47">
        <v>101</v>
      </c>
      <c r="AS613" s="80">
        <f>IF(COUNTIF(B$20:B613,B613)=1,1,"-")</f>
        <v>1</v>
      </c>
      <c r="AT613" s="80" t="str">
        <f>IF(COUNTIF(J$20:J613,J613)=1,1,"-")</f>
        <v>-</v>
      </c>
      <c r="AU613" s="80" t="str">
        <f>IF(COUNTIF(K$20:K613,K613)=1,1,"-")</f>
        <v>-</v>
      </c>
      <c r="AV613" s="80" t="str">
        <f>IF(COUNTIF(I$20:I613,I613)=1,1,"-")</f>
        <v>-</v>
      </c>
      <c r="AW613" s="48" t="s">
        <v>241</v>
      </c>
      <c r="AZ613"/>
      <c r="BA613"/>
      <c r="BB613"/>
      <c r="BC613"/>
      <c r="BD613"/>
    </row>
    <row r="614" spans="1:56" ht="15.75" customHeight="1" x14ac:dyDescent="0.2">
      <c r="A614" s="93" t="s">
        <v>1798</v>
      </c>
      <c r="B614" s="95" t="s">
        <v>2032</v>
      </c>
      <c r="C614" s="94" t="s">
        <v>2033</v>
      </c>
      <c r="D614" s="94" t="s">
        <v>23</v>
      </c>
      <c r="E614" s="94" t="s">
        <v>23</v>
      </c>
      <c r="F614" s="94" t="s">
        <v>391</v>
      </c>
      <c r="G614" s="96" t="s">
        <v>1683</v>
      </c>
      <c r="H614" s="96" t="s">
        <v>1684</v>
      </c>
      <c r="I614" s="96" t="s">
        <v>349</v>
      </c>
      <c r="J614" s="96" t="s">
        <v>186</v>
      </c>
      <c r="K614" s="96" t="s">
        <v>391</v>
      </c>
      <c r="L614" s="65">
        <f>HLOOKUP(L$20,$S$18:$AW614,ROW($S614)-ROW($S$18)+1,FALSE)</f>
        <v>209</v>
      </c>
      <c r="M614" s="65">
        <f>HLOOKUP(M$20,$S$18:$AW614,ROW($S614)-ROW($S$18)+1,FALSE)</f>
        <v>178</v>
      </c>
      <c r="N614" s="66">
        <f t="shared" si="14"/>
        <v>-0.14832535885167464</v>
      </c>
      <c r="O614" s="31">
        <f>IF(ISERROR(SUMIF($B$21:$B$672,$B614,$M$21:$M$672)/SUMIF($B$21:$B$672,$B614,$L$21:$L$672)-1),"-",SUMIF($B$21:$B$672,$B614,$M$21:$M$672)/SUMIF($B$21:$B$672,$B614,$L$21:$L$672)-1)</f>
        <v>-1.6605947640430441E-2</v>
      </c>
      <c r="P614" s="31">
        <f>IF(ISERROR(SUMIF($J$21:$J$672,$J614,$M$21:$M$672)/SUMIF($J$21:$J$672,$J614,$L$21:$L$672)-1),"-",SUMIF($J$21:$J$672,$J614,$M$21:$M$672)/SUMIF($J$21:$J$672,$J614,$L$21:$L$672)-1)</f>
        <v>-5.4210264075734926E-2</v>
      </c>
      <c r="Q614" s="31">
        <f>IF(ISERROR(SUMIF($K$21:$K$672,$K614,$M$21:$M$672)/SUMIF($K$21:$K$672,$K614,$L$21:$L$672)-1),"-",SUMIF($K$21:$K$672,$K614,$M$21:$M$672)/SUMIF($K$21:$K$672,$K614,$L$21:$L$672)-1)</f>
        <v>-3.0916047319583084E-2</v>
      </c>
      <c r="R614" s="31">
        <f>IF(ISERROR(SUMIF($I$21:$I$672,$I614,$M$21:$M$672)/SUMIF($I$21:$I$672,$I614,$L$21:$L$672)-1),"-",SUMIF($I$21:$I$672,$I614,$M$21:$M$672)/SUMIF($I$21:$I$672,$I614,$L$21:$L$672)-1)</f>
        <v>-4.7587574355584916E-2</v>
      </c>
      <c r="S614" s="46">
        <v>190</v>
      </c>
      <c r="T614" s="46">
        <v>174</v>
      </c>
      <c r="U614" s="46">
        <v>190</v>
      </c>
      <c r="V614" s="46">
        <v>196</v>
      </c>
      <c r="W614" s="46">
        <v>201</v>
      </c>
      <c r="X614" s="46">
        <v>209</v>
      </c>
      <c r="Y614" s="46">
        <v>208</v>
      </c>
      <c r="Z614" s="46">
        <v>199</v>
      </c>
      <c r="AA614" s="46">
        <v>184</v>
      </c>
      <c r="AB614" s="46">
        <v>178</v>
      </c>
      <c r="AC614" s="46">
        <v>178</v>
      </c>
      <c r="AD614" s="46">
        <v>177</v>
      </c>
      <c r="AE614" s="46">
        <v>174</v>
      </c>
      <c r="AF614" s="46">
        <v>171</v>
      </c>
      <c r="AG614" s="46">
        <v>169</v>
      </c>
      <c r="AH614" s="46">
        <v>168</v>
      </c>
      <c r="AI614" s="46">
        <v>166</v>
      </c>
      <c r="AJ614" s="46">
        <v>164</v>
      </c>
      <c r="AK614" s="46">
        <v>163</v>
      </c>
      <c r="AL614" s="46">
        <v>163</v>
      </c>
      <c r="AM614" s="46">
        <v>164</v>
      </c>
      <c r="AN614" s="46">
        <v>166</v>
      </c>
      <c r="AO614" s="46">
        <v>168</v>
      </c>
      <c r="AP614" s="46">
        <v>172</v>
      </c>
      <c r="AQ614" s="46">
        <v>175</v>
      </c>
      <c r="AR614" s="47">
        <v>178</v>
      </c>
      <c r="AS614" s="80" t="str">
        <f>IF(COUNTIF(B$20:B614,B614)=1,1,"-")</f>
        <v>-</v>
      </c>
      <c r="AT614" s="80" t="str">
        <f>IF(COUNTIF(J$20:J614,J614)=1,1,"-")</f>
        <v>-</v>
      </c>
      <c r="AU614" s="80" t="str">
        <f>IF(COUNTIF(K$20:K614,K614)=1,1,"-")</f>
        <v>-</v>
      </c>
      <c r="AV614" s="80" t="str">
        <f>IF(COUNTIF(I$20:I614,I614)=1,1,"-")</f>
        <v>-</v>
      </c>
      <c r="AW614" s="48" t="s">
        <v>241</v>
      </c>
      <c r="AZ614"/>
      <c r="BA614"/>
      <c r="BB614"/>
      <c r="BC614"/>
      <c r="BD614"/>
    </row>
    <row r="615" spans="1:56" ht="15.75" customHeight="1" x14ac:dyDescent="0.2">
      <c r="A615" s="93" t="s">
        <v>1798</v>
      </c>
      <c r="B615" s="95" t="s">
        <v>2350</v>
      </c>
      <c r="C615" s="94" t="s">
        <v>2351</v>
      </c>
      <c r="D615" s="94" t="s">
        <v>11</v>
      </c>
      <c r="E615" s="94" t="s">
        <v>11</v>
      </c>
      <c r="F615" s="94" t="s">
        <v>395</v>
      </c>
      <c r="G615" s="96" t="s">
        <v>1685</v>
      </c>
      <c r="H615" s="96" t="s">
        <v>1686</v>
      </c>
      <c r="I615" s="96" t="s">
        <v>11</v>
      </c>
      <c r="J615" s="96" t="s">
        <v>11</v>
      </c>
      <c r="K615" s="96" t="s">
        <v>395</v>
      </c>
      <c r="L615" s="65">
        <f>HLOOKUP(L$20,$S$18:$AW615,ROW($S615)-ROW($S$18)+1,FALSE)</f>
        <v>205</v>
      </c>
      <c r="M615" s="65">
        <f>HLOOKUP(M$20,$S$18:$AW615,ROW($S615)-ROW($S$18)+1,FALSE)</f>
        <v>203</v>
      </c>
      <c r="N615" s="66">
        <f t="shared" si="14"/>
        <v>-9.7560975609756184E-3</v>
      </c>
      <c r="O615" s="31">
        <f>IF(ISERROR(SUMIF($B$21:$B$672,$B615,$M$21:$M$672)/SUMIF($B$21:$B$672,$B615,$L$21:$L$672)-1),"-",SUMIF($B$21:$B$672,$B615,$M$21:$M$672)/SUMIF($B$21:$B$672,$B615,$L$21:$L$672)-1)</f>
        <v>-9.7560975609756184E-3</v>
      </c>
      <c r="P615" s="31">
        <f>IF(ISERROR(SUMIF($J$21:$J$672,$J615,$M$21:$M$672)/SUMIF($J$21:$J$672,$J615,$L$21:$L$672)-1),"-",SUMIF($J$21:$J$672,$J615,$M$21:$M$672)/SUMIF($J$21:$J$672,$J615,$L$21:$L$672)-1)</f>
        <v>-2.0937017333104491E-2</v>
      </c>
      <c r="Q615" s="31">
        <f>IF(ISERROR(SUMIF($K$21:$K$672,$K615,$M$21:$M$672)/SUMIF($K$21:$K$672,$K615,$L$21:$L$672)-1),"-",SUMIF($K$21:$K$672,$K615,$M$21:$M$672)/SUMIF($K$21:$K$672,$K615,$L$21:$L$672)-1)</f>
        <v>-1.9312825455785054E-2</v>
      </c>
      <c r="R615" s="31">
        <f>IF(ISERROR(SUMIF($I$21:$I$672,$I615,$M$21:$M$672)/SUMIF($I$21:$I$672,$I615,$L$21:$L$672)-1),"-",SUMIF($I$21:$I$672,$I615,$M$21:$M$672)/SUMIF($I$21:$I$672,$I615,$L$21:$L$672)-1)</f>
        <v>-2.0937017333104491E-2</v>
      </c>
      <c r="S615" s="46">
        <v>214</v>
      </c>
      <c r="T615" s="46">
        <v>168</v>
      </c>
      <c r="U615" s="46">
        <v>169</v>
      </c>
      <c r="V615" s="46">
        <v>181</v>
      </c>
      <c r="W615" s="46">
        <v>197</v>
      </c>
      <c r="X615" s="46">
        <v>205</v>
      </c>
      <c r="Y615" s="46">
        <v>220</v>
      </c>
      <c r="Z615" s="46">
        <v>232</v>
      </c>
      <c r="AA615" s="46">
        <v>232</v>
      </c>
      <c r="AB615" s="46">
        <v>218</v>
      </c>
      <c r="AC615" s="46">
        <v>203</v>
      </c>
      <c r="AD615" s="46">
        <v>196</v>
      </c>
      <c r="AE615" s="46">
        <v>192</v>
      </c>
      <c r="AF615" s="46">
        <v>193</v>
      </c>
      <c r="AG615" s="46">
        <v>189</v>
      </c>
      <c r="AH615" s="46">
        <v>188</v>
      </c>
      <c r="AI615" s="46">
        <v>186</v>
      </c>
      <c r="AJ615" s="46">
        <v>185</v>
      </c>
      <c r="AK615" s="46">
        <v>183</v>
      </c>
      <c r="AL615" s="46">
        <v>182</v>
      </c>
      <c r="AM615" s="46">
        <v>181</v>
      </c>
      <c r="AN615" s="46">
        <v>183</v>
      </c>
      <c r="AO615" s="46">
        <v>186</v>
      </c>
      <c r="AP615" s="46">
        <v>188</v>
      </c>
      <c r="AQ615" s="46">
        <v>189</v>
      </c>
      <c r="AR615" s="47">
        <v>192</v>
      </c>
      <c r="AS615" s="80">
        <f>IF(COUNTIF(B$20:B615,B615)=1,1,"-")</f>
        <v>1</v>
      </c>
      <c r="AT615" s="80" t="str">
        <f>IF(COUNTIF(J$20:J615,J615)=1,1,"-")</f>
        <v>-</v>
      </c>
      <c r="AU615" s="80" t="str">
        <f>IF(COUNTIF(K$20:K615,K615)=1,1,"-")</f>
        <v>-</v>
      </c>
      <c r="AV615" s="80" t="str">
        <f>IF(COUNTIF(I$20:I615,I615)=1,1,"-")</f>
        <v>-</v>
      </c>
      <c r="AW615" s="48" t="s">
        <v>241</v>
      </c>
      <c r="AZ615"/>
      <c r="BA615"/>
      <c r="BB615"/>
      <c r="BC615"/>
      <c r="BD615"/>
    </row>
    <row r="616" spans="1:56" ht="15.75" customHeight="1" x14ac:dyDescent="0.2">
      <c r="A616" s="93" t="s">
        <v>1798</v>
      </c>
      <c r="B616" s="95" t="s">
        <v>1819</v>
      </c>
      <c r="C616" s="94" t="s">
        <v>1820</v>
      </c>
      <c r="D616" s="94" t="s">
        <v>205</v>
      </c>
      <c r="E616" s="94" t="s">
        <v>205</v>
      </c>
      <c r="F616" s="94" t="s">
        <v>386</v>
      </c>
      <c r="G616" s="96" t="s">
        <v>1687</v>
      </c>
      <c r="H616" s="96" t="s">
        <v>1688</v>
      </c>
      <c r="I616" s="96" t="s">
        <v>205</v>
      </c>
      <c r="J616" s="96" t="s">
        <v>205</v>
      </c>
      <c r="K616" s="96" t="s">
        <v>386</v>
      </c>
      <c r="L616" s="65">
        <f>HLOOKUP(L$20,$S$18:$AW616,ROW($S616)-ROW($S$18)+1,FALSE)</f>
        <v>370</v>
      </c>
      <c r="M616" s="65">
        <f>HLOOKUP(M$20,$S$18:$AW616,ROW($S616)-ROW($S$18)+1,FALSE)</f>
        <v>309</v>
      </c>
      <c r="N616" s="66">
        <f t="shared" si="14"/>
        <v>-0.16486486486486485</v>
      </c>
      <c r="O616" s="31">
        <f>IF(ISERROR(SUMIF($B$21:$B$672,$B616,$M$21:$M$672)/SUMIF($B$21:$B$672,$B616,$L$21:$L$672)-1),"-",SUMIF($B$21:$B$672,$B616,$M$21:$M$672)/SUMIF($B$21:$B$672,$B616,$L$21:$L$672)-1)</f>
        <v>-0.11852217443418178</v>
      </c>
      <c r="P616" s="31">
        <f>IF(ISERROR(SUMIF($J$21:$J$672,$J616,$M$21:$M$672)/SUMIF($J$21:$J$672,$J616,$L$21:$L$672)-1),"-",SUMIF($J$21:$J$672,$J616,$M$21:$M$672)/SUMIF($J$21:$J$672,$J616,$L$21:$L$672)-1)</f>
        <v>-0.14003828596672063</v>
      </c>
      <c r="Q616" s="31">
        <f>IF(ISERROR(SUMIF($K$21:$K$672,$K616,$M$21:$M$672)/SUMIF($K$21:$K$672,$K616,$L$21:$L$672)-1),"-",SUMIF($K$21:$K$672,$K616,$M$21:$M$672)/SUMIF($K$21:$K$672,$K616,$L$21:$L$672)-1)</f>
        <v>-6.9526650567419579E-2</v>
      </c>
      <c r="R616" s="31">
        <f>IF(ISERROR(SUMIF($I$21:$I$672,$I616,$M$21:$M$672)/SUMIF($I$21:$I$672,$I616,$L$21:$L$672)-1),"-",SUMIF($I$21:$I$672,$I616,$M$21:$M$672)/SUMIF($I$21:$I$672,$I616,$L$21:$L$672)-1)</f>
        <v>-0.14003828596672063</v>
      </c>
      <c r="S616" s="46">
        <v>289</v>
      </c>
      <c r="T616" s="46">
        <v>308</v>
      </c>
      <c r="U616" s="46">
        <v>335</v>
      </c>
      <c r="V616" s="46">
        <v>365</v>
      </c>
      <c r="W616" s="46">
        <v>376</v>
      </c>
      <c r="X616" s="46">
        <v>370</v>
      </c>
      <c r="Y616" s="46">
        <v>372</v>
      </c>
      <c r="Z616" s="46">
        <v>360</v>
      </c>
      <c r="AA616" s="46">
        <v>344</v>
      </c>
      <c r="AB616" s="46">
        <v>328</v>
      </c>
      <c r="AC616" s="46">
        <v>309</v>
      </c>
      <c r="AD616" s="46">
        <v>293</v>
      </c>
      <c r="AE616" s="46">
        <v>277</v>
      </c>
      <c r="AF616" s="46">
        <v>266</v>
      </c>
      <c r="AG616" s="46">
        <v>258</v>
      </c>
      <c r="AH616" s="46">
        <v>249</v>
      </c>
      <c r="AI616" s="46">
        <v>242</v>
      </c>
      <c r="AJ616" s="46">
        <v>237</v>
      </c>
      <c r="AK616" s="46">
        <v>231</v>
      </c>
      <c r="AL616" s="46">
        <v>226</v>
      </c>
      <c r="AM616" s="46">
        <v>224</v>
      </c>
      <c r="AN616" s="46">
        <v>224</v>
      </c>
      <c r="AO616" s="46">
        <v>226</v>
      </c>
      <c r="AP616" s="46">
        <v>228</v>
      </c>
      <c r="AQ616" s="46">
        <v>231</v>
      </c>
      <c r="AR616" s="47">
        <v>232</v>
      </c>
      <c r="AS616" s="80" t="str">
        <f>IF(COUNTIF(B$20:B616,B616)=1,1,"-")</f>
        <v>-</v>
      </c>
      <c r="AT616" s="80" t="str">
        <f>IF(COUNTIF(J$20:J616,J616)=1,1,"-")</f>
        <v>-</v>
      </c>
      <c r="AU616" s="80" t="str">
        <f>IF(COUNTIF(K$20:K616,K616)=1,1,"-")</f>
        <v>-</v>
      </c>
      <c r="AV616" s="80" t="str">
        <f>IF(COUNTIF(I$20:I616,I616)=1,1,"-")</f>
        <v>-</v>
      </c>
      <c r="AW616" s="48" t="s">
        <v>241</v>
      </c>
      <c r="AZ616"/>
      <c r="BA616"/>
      <c r="BB616"/>
      <c r="BC616"/>
      <c r="BD616"/>
    </row>
    <row r="617" spans="1:56" ht="15.75" customHeight="1" x14ac:dyDescent="0.2">
      <c r="A617" s="93" t="s">
        <v>1798</v>
      </c>
      <c r="B617" s="95" t="s">
        <v>2086</v>
      </c>
      <c r="C617" s="94" t="s">
        <v>2087</v>
      </c>
      <c r="D617" s="94" t="s">
        <v>97</v>
      </c>
      <c r="E617" s="94" t="s">
        <v>97</v>
      </c>
      <c r="F617" s="94" t="s">
        <v>390</v>
      </c>
      <c r="G617" s="96" t="s">
        <v>1689</v>
      </c>
      <c r="H617" s="96" t="s">
        <v>1690</v>
      </c>
      <c r="I617" s="96" t="s">
        <v>97</v>
      </c>
      <c r="J617" s="96" t="s">
        <v>97</v>
      </c>
      <c r="K617" s="96" t="s">
        <v>390</v>
      </c>
      <c r="L617" s="65">
        <f>HLOOKUP(L$20,$S$18:$AW617,ROW($S617)-ROW($S$18)+1,FALSE)</f>
        <v>152</v>
      </c>
      <c r="M617" s="65">
        <f>HLOOKUP(M$20,$S$18:$AW617,ROW($S617)-ROW($S$18)+1,FALSE)</f>
        <v>120</v>
      </c>
      <c r="N617" s="66">
        <f t="shared" si="14"/>
        <v>-0.21052631578947367</v>
      </c>
      <c r="O617" s="31">
        <f>IF(ISERROR(SUMIF($B$21:$B$672,$B617,$M$21:$M$672)/SUMIF($B$21:$B$672,$B617,$L$21:$L$672)-1),"-",SUMIF($B$21:$B$672,$B617,$M$21:$M$672)/SUMIF($B$21:$B$672,$B617,$L$21:$L$672)-1)</f>
        <v>-7.7855195395334698E-2</v>
      </c>
      <c r="P617" s="31">
        <f>IF(ISERROR(SUMIF($J$21:$J$672,$J617,$M$21:$M$672)/SUMIF($J$21:$J$672,$J617,$L$21:$L$672)-1),"-",SUMIF($J$21:$J$672,$J617,$M$21:$M$672)/SUMIF($J$21:$J$672,$J617,$L$21:$L$672)-1)</f>
        <v>-7.6547842401500921E-2</v>
      </c>
      <c r="Q617" s="31">
        <f>IF(ISERROR(SUMIF($K$21:$K$672,$K617,$M$21:$M$672)/SUMIF($K$21:$K$672,$K617,$L$21:$L$672)-1),"-",SUMIF($K$21:$K$672,$K617,$M$21:$M$672)/SUMIF($K$21:$K$672,$K617,$L$21:$L$672)-1)</f>
        <v>-6.9640082528846903E-2</v>
      </c>
      <c r="R617" s="31">
        <f>IF(ISERROR(SUMIF($I$21:$I$672,$I617,$M$21:$M$672)/SUMIF($I$21:$I$672,$I617,$L$21:$L$672)-1),"-",SUMIF($I$21:$I$672,$I617,$M$21:$M$672)/SUMIF($I$21:$I$672,$I617,$L$21:$L$672)-1)</f>
        <v>-7.6547842401500921E-2</v>
      </c>
      <c r="S617" s="46">
        <v>140</v>
      </c>
      <c r="T617" s="46">
        <v>133</v>
      </c>
      <c r="U617" s="46">
        <v>148</v>
      </c>
      <c r="V617" s="46">
        <v>144</v>
      </c>
      <c r="W617" s="46">
        <v>145</v>
      </c>
      <c r="X617" s="46">
        <v>152</v>
      </c>
      <c r="Y617" s="46">
        <v>155</v>
      </c>
      <c r="Z617" s="46">
        <v>147</v>
      </c>
      <c r="AA617" s="46">
        <v>138</v>
      </c>
      <c r="AB617" s="46">
        <v>127</v>
      </c>
      <c r="AC617" s="46">
        <v>120</v>
      </c>
      <c r="AD617" s="46">
        <v>116</v>
      </c>
      <c r="AE617" s="46">
        <v>112</v>
      </c>
      <c r="AF617" s="46">
        <v>109</v>
      </c>
      <c r="AG617" s="46">
        <v>106</v>
      </c>
      <c r="AH617" s="46">
        <v>105</v>
      </c>
      <c r="AI617" s="46">
        <v>103</v>
      </c>
      <c r="AJ617" s="46">
        <v>100</v>
      </c>
      <c r="AK617" s="46">
        <v>97</v>
      </c>
      <c r="AL617" s="46">
        <v>96</v>
      </c>
      <c r="AM617" s="46">
        <v>95</v>
      </c>
      <c r="AN617" s="46">
        <v>95</v>
      </c>
      <c r="AO617" s="46">
        <v>95</v>
      </c>
      <c r="AP617" s="46">
        <v>98</v>
      </c>
      <c r="AQ617" s="46">
        <v>97</v>
      </c>
      <c r="AR617" s="47">
        <v>98</v>
      </c>
      <c r="AS617" s="80" t="str">
        <f>IF(COUNTIF(B$20:B617,B617)=1,1,"-")</f>
        <v>-</v>
      </c>
      <c r="AT617" s="80" t="str">
        <f>IF(COUNTIF(J$20:J617,J617)=1,1,"-")</f>
        <v>-</v>
      </c>
      <c r="AU617" s="80" t="str">
        <f>IF(COUNTIF(K$20:K617,K617)=1,1,"-")</f>
        <v>-</v>
      </c>
      <c r="AV617" s="80" t="str">
        <f>IF(COUNTIF(I$20:I617,I617)=1,1,"-")</f>
        <v>-</v>
      </c>
      <c r="AW617" s="48" t="s">
        <v>241</v>
      </c>
      <c r="AZ617"/>
      <c r="BA617"/>
      <c r="BB617"/>
      <c r="BC617"/>
      <c r="BD617"/>
    </row>
    <row r="618" spans="1:56" ht="15.75" customHeight="1" x14ac:dyDescent="0.2">
      <c r="A618" s="93" t="s">
        <v>1798</v>
      </c>
      <c r="B618" s="95" t="s">
        <v>1819</v>
      </c>
      <c r="C618" s="94" t="s">
        <v>1820</v>
      </c>
      <c r="D618" s="94" t="s">
        <v>205</v>
      </c>
      <c r="E618" s="94" t="s">
        <v>205</v>
      </c>
      <c r="F618" s="94" t="s">
        <v>386</v>
      </c>
      <c r="G618" s="96" t="s">
        <v>1691</v>
      </c>
      <c r="H618" s="96" t="s">
        <v>1692</v>
      </c>
      <c r="I618" s="96" t="s">
        <v>337</v>
      </c>
      <c r="J618" s="96" t="s">
        <v>207</v>
      </c>
      <c r="K618" s="96" t="s">
        <v>386</v>
      </c>
      <c r="L618" s="65">
        <f>HLOOKUP(L$20,$S$18:$AW618,ROW($S618)-ROW($S$18)+1,FALSE)</f>
        <v>199</v>
      </c>
      <c r="M618" s="65">
        <f>HLOOKUP(M$20,$S$18:$AW618,ROW($S618)-ROW($S$18)+1,FALSE)</f>
        <v>167</v>
      </c>
      <c r="N618" s="66">
        <f t="shared" si="14"/>
        <v>-0.16080402010050254</v>
      </c>
      <c r="O618" s="31">
        <f>IF(ISERROR(SUMIF($B$21:$B$672,$B618,$M$21:$M$672)/SUMIF($B$21:$B$672,$B618,$L$21:$L$672)-1),"-",SUMIF($B$21:$B$672,$B618,$M$21:$M$672)/SUMIF($B$21:$B$672,$B618,$L$21:$L$672)-1)</f>
        <v>-0.11852217443418178</v>
      </c>
      <c r="P618" s="31">
        <f>IF(ISERROR(SUMIF($J$21:$J$672,$J618,$M$21:$M$672)/SUMIF($J$21:$J$672,$J618,$L$21:$L$672)-1),"-",SUMIF($J$21:$J$672,$J618,$M$21:$M$672)/SUMIF($J$21:$J$672,$J618,$L$21:$L$672)-1)</f>
        <v>-0.16080402010050254</v>
      </c>
      <c r="Q618" s="31">
        <f>IF(ISERROR(SUMIF($K$21:$K$672,$K618,$M$21:$M$672)/SUMIF($K$21:$K$672,$K618,$L$21:$L$672)-1),"-",SUMIF($K$21:$K$672,$K618,$M$21:$M$672)/SUMIF($K$21:$K$672,$K618,$L$21:$L$672)-1)</f>
        <v>-6.9526650567419579E-2</v>
      </c>
      <c r="R618" s="31">
        <f>IF(ISERROR(SUMIF($I$21:$I$672,$I618,$M$21:$M$672)/SUMIF($I$21:$I$672,$I618,$L$21:$L$672)-1),"-",SUMIF($I$21:$I$672,$I618,$M$21:$M$672)/SUMIF($I$21:$I$672,$I618,$L$21:$L$672)-1)</f>
        <v>-0.16080402010050254</v>
      </c>
      <c r="S618" s="46">
        <v>208</v>
      </c>
      <c r="T618" s="46">
        <v>217</v>
      </c>
      <c r="U618" s="46">
        <v>218</v>
      </c>
      <c r="V618" s="46">
        <v>203</v>
      </c>
      <c r="W618" s="46">
        <v>211</v>
      </c>
      <c r="X618" s="46">
        <v>199</v>
      </c>
      <c r="Y618" s="46">
        <v>196</v>
      </c>
      <c r="Z618" s="46">
        <v>189</v>
      </c>
      <c r="AA618" s="46">
        <v>183</v>
      </c>
      <c r="AB618" s="46">
        <v>175</v>
      </c>
      <c r="AC618" s="46">
        <v>167</v>
      </c>
      <c r="AD618" s="46">
        <v>157</v>
      </c>
      <c r="AE618" s="46">
        <v>147</v>
      </c>
      <c r="AF618" s="46">
        <v>141</v>
      </c>
      <c r="AG618" s="46">
        <v>133</v>
      </c>
      <c r="AH618" s="46">
        <v>128</v>
      </c>
      <c r="AI618" s="46">
        <v>124</v>
      </c>
      <c r="AJ618" s="46">
        <v>121</v>
      </c>
      <c r="AK618" s="46">
        <v>117</v>
      </c>
      <c r="AL618" s="46">
        <v>115</v>
      </c>
      <c r="AM618" s="46">
        <v>115</v>
      </c>
      <c r="AN618" s="46">
        <v>116</v>
      </c>
      <c r="AO618" s="46">
        <v>116</v>
      </c>
      <c r="AP618" s="46">
        <v>118</v>
      </c>
      <c r="AQ618" s="46">
        <v>119</v>
      </c>
      <c r="AR618" s="47">
        <v>120</v>
      </c>
      <c r="AS618" s="80" t="str">
        <f>IF(COUNTIF(B$20:B618,B618)=1,1,"-")</f>
        <v>-</v>
      </c>
      <c r="AT618" s="80">
        <f>IF(COUNTIF(J$20:J618,J618)=1,1,"-")</f>
        <v>1</v>
      </c>
      <c r="AU618" s="80" t="str">
        <f>IF(COUNTIF(K$20:K618,K618)=1,1,"-")</f>
        <v>-</v>
      </c>
      <c r="AV618" s="80">
        <f>IF(COUNTIF(I$20:I618,I618)=1,1,"-")</f>
        <v>1</v>
      </c>
      <c r="AW618" s="48" t="s">
        <v>241</v>
      </c>
      <c r="AZ618"/>
      <c r="BA618"/>
      <c r="BB618"/>
      <c r="BC618"/>
      <c r="BD618"/>
    </row>
    <row r="619" spans="1:56" ht="15.75" customHeight="1" x14ac:dyDescent="0.2">
      <c r="A619" s="93" t="s">
        <v>1798</v>
      </c>
      <c r="B619" s="95" t="s">
        <v>457</v>
      </c>
      <c r="C619" s="94" t="s">
        <v>273</v>
      </c>
      <c r="D619" s="94" t="s">
        <v>61</v>
      </c>
      <c r="E619" s="94" t="s">
        <v>61</v>
      </c>
      <c r="F619" s="94" t="s">
        <v>386</v>
      </c>
      <c r="G619" s="96" t="s">
        <v>1693</v>
      </c>
      <c r="H619" s="96" t="s">
        <v>1694</v>
      </c>
      <c r="I619" s="96" t="s">
        <v>61</v>
      </c>
      <c r="J619" s="96" t="s">
        <v>61</v>
      </c>
      <c r="K619" s="96" t="s">
        <v>386</v>
      </c>
      <c r="L619" s="65">
        <f>HLOOKUP(L$20,$S$18:$AW619,ROW($S619)-ROW($S$18)+1,FALSE)</f>
        <v>220</v>
      </c>
      <c r="M619" s="65">
        <f>HLOOKUP(M$20,$S$18:$AW619,ROW($S619)-ROW($S$18)+1,FALSE)</f>
        <v>172</v>
      </c>
      <c r="N619" s="66">
        <f t="shared" si="14"/>
        <v>-0.21818181818181814</v>
      </c>
      <c r="O619" s="31">
        <f>IF(ISERROR(SUMIF($B$21:$B$672,$B619,$M$21:$M$672)/SUMIF($B$21:$B$672,$B619,$L$21:$L$672)-1),"-",SUMIF($B$21:$B$672,$B619,$M$21:$M$672)/SUMIF($B$21:$B$672,$B619,$L$21:$L$672)-1)</f>
        <v>-0.21818181818181814</v>
      </c>
      <c r="P619" s="31">
        <f>IF(ISERROR(SUMIF($J$21:$J$672,$J619,$M$21:$M$672)/SUMIF($J$21:$J$672,$J619,$L$21:$L$672)-1),"-",SUMIF($J$21:$J$672,$J619,$M$21:$M$672)/SUMIF($J$21:$J$672,$J619,$L$21:$L$672)-1)</f>
        <v>-8.3087893349868214E-2</v>
      </c>
      <c r="Q619" s="31">
        <f>IF(ISERROR(SUMIF($K$21:$K$672,$K619,$M$21:$M$672)/SUMIF($K$21:$K$672,$K619,$L$21:$L$672)-1),"-",SUMIF($K$21:$K$672,$K619,$M$21:$M$672)/SUMIF($K$21:$K$672,$K619,$L$21:$L$672)-1)</f>
        <v>-6.9526650567419579E-2</v>
      </c>
      <c r="R619" s="31">
        <f>IF(ISERROR(SUMIF($I$21:$I$672,$I619,$M$21:$M$672)/SUMIF($I$21:$I$672,$I619,$L$21:$L$672)-1),"-",SUMIF($I$21:$I$672,$I619,$M$21:$M$672)/SUMIF($I$21:$I$672,$I619,$L$21:$L$672)-1)</f>
        <v>-8.3087893349868214E-2</v>
      </c>
      <c r="S619" s="46">
        <v>213</v>
      </c>
      <c r="T619" s="46">
        <v>217</v>
      </c>
      <c r="U619" s="46">
        <v>218</v>
      </c>
      <c r="V619" s="46">
        <v>229</v>
      </c>
      <c r="W619" s="46">
        <v>219</v>
      </c>
      <c r="X619" s="46">
        <v>220</v>
      </c>
      <c r="Y619" s="46">
        <v>210</v>
      </c>
      <c r="Z619" s="46">
        <v>201</v>
      </c>
      <c r="AA619" s="46">
        <v>187</v>
      </c>
      <c r="AB619" s="46">
        <v>177</v>
      </c>
      <c r="AC619" s="46">
        <v>172</v>
      </c>
      <c r="AD619" s="46">
        <v>169</v>
      </c>
      <c r="AE619" s="46">
        <v>167</v>
      </c>
      <c r="AF619" s="46">
        <v>166</v>
      </c>
      <c r="AG619" s="46">
        <v>163</v>
      </c>
      <c r="AH619" s="46">
        <v>160</v>
      </c>
      <c r="AI619" s="46">
        <v>159</v>
      </c>
      <c r="AJ619" s="46">
        <v>158</v>
      </c>
      <c r="AK619" s="46">
        <v>156</v>
      </c>
      <c r="AL619" s="46">
        <v>155</v>
      </c>
      <c r="AM619" s="46">
        <v>157</v>
      </c>
      <c r="AN619" s="46">
        <v>159</v>
      </c>
      <c r="AO619" s="46">
        <v>161</v>
      </c>
      <c r="AP619" s="46">
        <v>163</v>
      </c>
      <c r="AQ619" s="46">
        <v>165</v>
      </c>
      <c r="AR619" s="47">
        <v>167</v>
      </c>
      <c r="AS619" s="80">
        <f>IF(COUNTIF(B$20:B619,B619)=1,1,"-")</f>
        <v>1</v>
      </c>
      <c r="AT619" s="80" t="str">
        <f>IF(COUNTIF(J$20:J619,J619)=1,1,"-")</f>
        <v>-</v>
      </c>
      <c r="AU619" s="80" t="str">
        <f>IF(COUNTIF(K$20:K619,K619)=1,1,"-")</f>
        <v>-</v>
      </c>
      <c r="AV619" s="80" t="str">
        <f>IF(COUNTIF(I$20:I619,I619)=1,1,"-")</f>
        <v>-</v>
      </c>
      <c r="AW619" s="48" t="s">
        <v>241</v>
      </c>
      <c r="AZ619"/>
      <c r="BA619"/>
      <c r="BB619"/>
      <c r="BC619"/>
      <c r="BD619"/>
    </row>
    <row r="620" spans="1:56" ht="15.75" customHeight="1" x14ac:dyDescent="0.2">
      <c r="A620" s="93" t="s">
        <v>1798</v>
      </c>
      <c r="B620" s="95" t="s">
        <v>2348</v>
      </c>
      <c r="C620" s="94" t="s">
        <v>2349</v>
      </c>
      <c r="D620" s="94" t="s">
        <v>103</v>
      </c>
      <c r="E620" s="94" t="s">
        <v>103</v>
      </c>
      <c r="F620" s="94" t="s">
        <v>386</v>
      </c>
      <c r="G620" s="96" t="s">
        <v>1695</v>
      </c>
      <c r="H620" s="96" t="s">
        <v>1696</v>
      </c>
      <c r="I620" s="96" t="s">
        <v>160</v>
      </c>
      <c r="J620" s="96" t="s">
        <v>160</v>
      </c>
      <c r="K620" s="96" t="s">
        <v>386</v>
      </c>
      <c r="L620" s="65">
        <f>HLOOKUP(L$20,$S$18:$AW620,ROW($S620)-ROW($S$18)+1,FALSE)</f>
        <v>104</v>
      </c>
      <c r="M620" s="65">
        <f>HLOOKUP(M$20,$S$18:$AW620,ROW($S620)-ROW($S$18)+1,FALSE)</f>
        <v>81</v>
      </c>
      <c r="N620" s="66">
        <f t="shared" si="14"/>
        <v>-0.22115384615384615</v>
      </c>
      <c r="O620" s="31">
        <f>IF(ISERROR(SUMIF($B$21:$B$672,$B620,$M$21:$M$672)/SUMIF($B$21:$B$672,$B620,$L$21:$L$672)-1),"-",SUMIF($B$21:$B$672,$B620,$M$21:$M$672)/SUMIF($B$21:$B$672,$B620,$L$21:$L$672)-1)</f>
        <v>-0.16270566727605118</v>
      </c>
      <c r="P620" s="31">
        <f>IF(ISERROR(SUMIF($J$21:$J$672,$J620,$M$21:$M$672)/SUMIF($J$21:$J$672,$J620,$L$21:$L$672)-1),"-",SUMIF($J$21:$J$672,$J620,$M$21:$M$672)/SUMIF($J$21:$J$672,$J620,$L$21:$L$672)-1)</f>
        <v>-6.9245647969052193E-2</v>
      </c>
      <c r="Q620" s="31">
        <f>IF(ISERROR(SUMIF($K$21:$K$672,$K620,$M$21:$M$672)/SUMIF($K$21:$K$672,$K620,$L$21:$L$672)-1),"-",SUMIF($K$21:$K$672,$K620,$M$21:$M$672)/SUMIF($K$21:$K$672,$K620,$L$21:$L$672)-1)</f>
        <v>-6.9526650567419579E-2</v>
      </c>
      <c r="R620" s="31">
        <f>IF(ISERROR(SUMIF($I$21:$I$672,$I620,$M$21:$M$672)/SUMIF($I$21:$I$672,$I620,$L$21:$L$672)-1),"-",SUMIF($I$21:$I$672,$I620,$M$21:$M$672)/SUMIF($I$21:$I$672,$I620,$L$21:$L$672)-1)</f>
        <v>-6.9245647969052193E-2</v>
      </c>
      <c r="S620" s="46">
        <v>260</v>
      </c>
      <c r="T620" s="46">
        <v>257</v>
      </c>
      <c r="U620" s="46">
        <v>237</v>
      </c>
      <c r="V620" s="46">
        <v>252</v>
      </c>
      <c r="W620" s="46">
        <v>228</v>
      </c>
      <c r="X620" s="46">
        <v>104</v>
      </c>
      <c r="Y620" s="46">
        <v>98</v>
      </c>
      <c r="Z620" s="46">
        <v>94</v>
      </c>
      <c r="AA620" s="46">
        <v>87</v>
      </c>
      <c r="AB620" s="46">
        <v>83</v>
      </c>
      <c r="AC620" s="46">
        <v>81</v>
      </c>
      <c r="AD620" s="46">
        <v>79</v>
      </c>
      <c r="AE620" s="46">
        <v>77</v>
      </c>
      <c r="AF620" s="46">
        <v>75</v>
      </c>
      <c r="AG620" s="46">
        <v>74</v>
      </c>
      <c r="AH620" s="46">
        <v>72</v>
      </c>
      <c r="AI620" s="46">
        <v>71</v>
      </c>
      <c r="AJ620" s="46">
        <v>69</v>
      </c>
      <c r="AK620" s="46">
        <v>68</v>
      </c>
      <c r="AL620" s="46">
        <v>68</v>
      </c>
      <c r="AM620" s="46">
        <v>67</v>
      </c>
      <c r="AN620" s="46">
        <v>66</v>
      </c>
      <c r="AO620" s="46">
        <v>67</v>
      </c>
      <c r="AP620" s="46">
        <v>68</v>
      </c>
      <c r="AQ620" s="46">
        <v>68</v>
      </c>
      <c r="AR620" s="47">
        <v>69</v>
      </c>
      <c r="AS620" s="80" t="str">
        <f>IF(COUNTIF(B$20:B620,B620)=1,1,"-")</f>
        <v>-</v>
      </c>
      <c r="AT620" s="80" t="str">
        <f>IF(COUNTIF(J$20:J620,J620)=1,1,"-")</f>
        <v>-</v>
      </c>
      <c r="AU620" s="80" t="str">
        <f>IF(COUNTIF(K$20:K620,K620)=1,1,"-")</f>
        <v>-</v>
      </c>
      <c r="AV620" s="80" t="str">
        <f>IF(COUNTIF(I$20:I620,I620)=1,1,"-")</f>
        <v>-</v>
      </c>
      <c r="AW620" s="48" t="s">
        <v>241</v>
      </c>
      <c r="AZ620"/>
      <c r="BA620"/>
      <c r="BB620"/>
      <c r="BC620"/>
      <c r="BD620"/>
    </row>
    <row r="621" spans="1:56" ht="15.75" customHeight="1" x14ac:dyDescent="0.2">
      <c r="A621" s="93" t="s">
        <v>1798</v>
      </c>
      <c r="B621" s="95" t="s">
        <v>2048</v>
      </c>
      <c r="C621" s="94" t="s">
        <v>2049</v>
      </c>
      <c r="D621" s="94" t="s">
        <v>171</v>
      </c>
      <c r="E621" s="94" t="s">
        <v>171</v>
      </c>
      <c r="F621" s="94" t="s">
        <v>385</v>
      </c>
      <c r="G621" s="96" t="s">
        <v>1697</v>
      </c>
      <c r="H621" s="96" t="s">
        <v>1698</v>
      </c>
      <c r="I621" s="96" t="s">
        <v>171</v>
      </c>
      <c r="J621" s="96" t="s">
        <v>171</v>
      </c>
      <c r="K621" s="96" t="s">
        <v>385</v>
      </c>
      <c r="L621" s="65">
        <f>HLOOKUP(L$20,$S$18:$AW621,ROW($S621)-ROW($S$18)+1,FALSE)</f>
        <v>225</v>
      </c>
      <c r="M621" s="65">
        <f>HLOOKUP(M$20,$S$18:$AW621,ROW($S621)-ROW($S$18)+1,FALSE)</f>
        <v>177</v>
      </c>
      <c r="N621" s="66">
        <f t="shared" si="14"/>
        <v>-0.21333333333333337</v>
      </c>
      <c r="O621" s="31">
        <f>IF(ISERROR(SUMIF($B$21:$B$672,$B621,$M$21:$M$672)/SUMIF($B$21:$B$672,$B621,$L$21:$L$672)-1),"-",SUMIF($B$21:$B$672,$B621,$M$21:$M$672)/SUMIF($B$21:$B$672,$B621,$L$21:$L$672)-1)</f>
        <v>-0.10776255707762561</v>
      </c>
      <c r="P621" s="31">
        <f>IF(ISERROR(SUMIF($J$21:$J$672,$J621,$M$21:$M$672)/SUMIF($J$21:$J$672,$J621,$L$21:$L$672)-1),"-",SUMIF($J$21:$J$672,$J621,$M$21:$M$672)/SUMIF($J$21:$J$672,$J621,$L$21:$L$672)-1)</f>
        <v>-0.11848760748609</v>
      </c>
      <c r="Q621" s="31">
        <f>IF(ISERROR(SUMIF($K$21:$K$672,$K621,$M$21:$M$672)/SUMIF($K$21:$K$672,$K621,$L$21:$L$672)-1),"-",SUMIF($K$21:$K$672,$K621,$M$21:$M$672)/SUMIF($K$21:$K$672,$K621,$L$21:$L$672)-1)</f>
        <v>-0.10412074832930718</v>
      </c>
      <c r="R621" s="31">
        <f>IF(ISERROR(SUMIF($I$21:$I$672,$I621,$M$21:$M$672)/SUMIF($I$21:$I$672,$I621,$L$21:$L$672)-1),"-",SUMIF($I$21:$I$672,$I621,$M$21:$M$672)/SUMIF($I$21:$I$672,$I621,$L$21:$L$672)-1)</f>
        <v>-0.11601705237515225</v>
      </c>
      <c r="S621" s="46">
        <v>233</v>
      </c>
      <c r="T621" s="46">
        <v>209</v>
      </c>
      <c r="U621" s="46">
        <v>215</v>
      </c>
      <c r="V621" s="46">
        <v>238</v>
      </c>
      <c r="W621" s="46">
        <v>237</v>
      </c>
      <c r="X621" s="46">
        <v>225</v>
      </c>
      <c r="Y621" s="46">
        <v>217</v>
      </c>
      <c r="Z621" s="46">
        <v>204</v>
      </c>
      <c r="AA621" s="46">
        <v>190</v>
      </c>
      <c r="AB621" s="46">
        <v>181</v>
      </c>
      <c r="AC621" s="46">
        <v>177</v>
      </c>
      <c r="AD621" s="46">
        <v>170</v>
      </c>
      <c r="AE621" s="46">
        <v>165</v>
      </c>
      <c r="AF621" s="46">
        <v>161</v>
      </c>
      <c r="AG621" s="46">
        <v>158</v>
      </c>
      <c r="AH621" s="46">
        <v>157</v>
      </c>
      <c r="AI621" s="46">
        <v>155</v>
      </c>
      <c r="AJ621" s="46">
        <v>152</v>
      </c>
      <c r="AK621" s="46">
        <v>149</v>
      </c>
      <c r="AL621" s="46">
        <v>146</v>
      </c>
      <c r="AM621" s="46">
        <v>145</v>
      </c>
      <c r="AN621" s="46">
        <v>145</v>
      </c>
      <c r="AO621" s="46">
        <v>145</v>
      </c>
      <c r="AP621" s="46">
        <v>145</v>
      </c>
      <c r="AQ621" s="46">
        <v>145</v>
      </c>
      <c r="AR621" s="47">
        <v>147</v>
      </c>
      <c r="AS621" s="80" t="str">
        <f>IF(COUNTIF(B$20:B621,B621)=1,1,"-")</f>
        <v>-</v>
      </c>
      <c r="AT621" s="80" t="str">
        <f>IF(COUNTIF(J$20:J621,J621)=1,1,"-")</f>
        <v>-</v>
      </c>
      <c r="AU621" s="80" t="str">
        <f>IF(COUNTIF(K$20:K621,K621)=1,1,"-")</f>
        <v>-</v>
      </c>
      <c r="AV621" s="80" t="str">
        <f>IF(COUNTIF(I$20:I621,I621)=1,1,"-")</f>
        <v>-</v>
      </c>
      <c r="AW621" s="48" t="s">
        <v>241</v>
      </c>
      <c r="AZ621"/>
      <c r="BA621"/>
      <c r="BB621"/>
      <c r="BC621"/>
      <c r="BD621"/>
    </row>
    <row r="622" spans="1:56" ht="15.75" customHeight="1" x14ac:dyDescent="0.2">
      <c r="A622" s="93" t="s">
        <v>1798</v>
      </c>
      <c r="B622" s="95" t="s">
        <v>474</v>
      </c>
      <c r="C622" s="94" t="s">
        <v>123</v>
      </c>
      <c r="D622" s="94" t="s">
        <v>17</v>
      </c>
      <c r="E622" s="94" t="s">
        <v>17</v>
      </c>
      <c r="F622" s="94" t="s">
        <v>393</v>
      </c>
      <c r="G622" s="96" t="s">
        <v>1699</v>
      </c>
      <c r="H622" s="96" t="s">
        <v>1700</v>
      </c>
      <c r="I622" s="96" t="s">
        <v>49</v>
      </c>
      <c r="J622" s="96" t="s">
        <v>49</v>
      </c>
      <c r="K622" s="96" t="s">
        <v>393</v>
      </c>
      <c r="L622" s="65">
        <f>HLOOKUP(L$20,$S$18:$AW622,ROW($S622)-ROW($S$18)+1,FALSE)</f>
        <v>108</v>
      </c>
      <c r="M622" s="65">
        <f>HLOOKUP(M$20,$S$18:$AW622,ROW($S622)-ROW($S$18)+1,FALSE)</f>
        <v>101</v>
      </c>
      <c r="N622" s="66">
        <f t="shared" si="14"/>
        <v>-6.481481481481477E-2</v>
      </c>
      <c r="O622" s="31">
        <f>IF(ISERROR(SUMIF($B$21:$B$672,$B622,$M$21:$M$672)/SUMIF($B$21:$B$672,$B622,$L$21:$L$672)-1),"-",SUMIF($B$21:$B$672,$B622,$M$21:$M$672)/SUMIF($B$21:$B$672,$B622,$L$21:$L$672)-1)</f>
        <v>-0.11250000000000004</v>
      </c>
      <c r="P622" s="31">
        <f>IF(ISERROR(SUMIF($J$21:$J$672,$J622,$M$21:$M$672)/SUMIF($J$21:$J$672,$J622,$L$21:$L$672)-1),"-",SUMIF($J$21:$J$672,$J622,$M$21:$M$672)/SUMIF($J$21:$J$672,$J622,$L$21:$L$672)-1)</f>
        <v>-0.12900820283370618</v>
      </c>
      <c r="Q622" s="31">
        <f>IF(ISERROR(SUMIF($K$21:$K$672,$K622,$M$21:$M$672)/SUMIF($K$21:$K$672,$K622,$L$21:$L$672)-1),"-",SUMIF($K$21:$K$672,$K622,$M$21:$M$672)/SUMIF($K$21:$K$672,$K622,$L$21:$L$672)-1)</f>
        <v>-9.0499240698557304E-2</v>
      </c>
      <c r="R622" s="31">
        <f>IF(ISERROR(SUMIF($I$21:$I$672,$I622,$M$21:$M$672)/SUMIF($I$21:$I$672,$I622,$L$21:$L$672)-1),"-",SUMIF($I$21:$I$672,$I622,$M$21:$M$672)/SUMIF($I$21:$I$672,$I622,$L$21:$L$672)-1)</f>
        <v>-0.12900820283370618</v>
      </c>
      <c r="S622" s="46">
        <v>81</v>
      </c>
      <c r="T622" s="46">
        <v>86</v>
      </c>
      <c r="U622" s="46">
        <v>93</v>
      </c>
      <c r="V622" s="46">
        <v>92</v>
      </c>
      <c r="W622" s="46">
        <v>96</v>
      </c>
      <c r="X622" s="46">
        <v>108</v>
      </c>
      <c r="Y622" s="46">
        <v>116</v>
      </c>
      <c r="Z622" s="46">
        <v>117</v>
      </c>
      <c r="AA622" s="46">
        <v>113</v>
      </c>
      <c r="AB622" s="46">
        <v>106</v>
      </c>
      <c r="AC622" s="46">
        <v>101</v>
      </c>
      <c r="AD622" s="46">
        <v>94</v>
      </c>
      <c r="AE622" s="46">
        <v>88</v>
      </c>
      <c r="AF622" s="46">
        <v>85</v>
      </c>
      <c r="AG622" s="46">
        <v>83</v>
      </c>
      <c r="AH622" s="46">
        <v>82</v>
      </c>
      <c r="AI622" s="46">
        <v>81</v>
      </c>
      <c r="AJ622" s="46">
        <v>79</v>
      </c>
      <c r="AK622" s="46">
        <v>78</v>
      </c>
      <c r="AL622" s="46">
        <v>77</v>
      </c>
      <c r="AM622" s="46">
        <v>77</v>
      </c>
      <c r="AN622" s="46">
        <v>77</v>
      </c>
      <c r="AO622" s="46">
        <v>78</v>
      </c>
      <c r="AP622" s="46">
        <v>79</v>
      </c>
      <c r="AQ622" s="46">
        <v>79</v>
      </c>
      <c r="AR622" s="47">
        <v>81</v>
      </c>
      <c r="AS622" s="80" t="str">
        <f>IF(COUNTIF(B$20:B622,B622)=1,1,"-")</f>
        <v>-</v>
      </c>
      <c r="AT622" s="80" t="str">
        <f>IF(COUNTIF(J$20:J622,J622)=1,1,"-")</f>
        <v>-</v>
      </c>
      <c r="AU622" s="80" t="str">
        <f>IF(COUNTIF(K$20:K622,K622)=1,1,"-")</f>
        <v>-</v>
      </c>
      <c r="AV622" s="80" t="str">
        <f>IF(COUNTIF(I$20:I622,I622)=1,1,"-")</f>
        <v>-</v>
      </c>
      <c r="AW622" s="48" t="s">
        <v>241</v>
      </c>
      <c r="AZ622"/>
      <c r="BA622"/>
      <c r="BB622"/>
      <c r="BC622"/>
      <c r="BD622"/>
    </row>
    <row r="623" spans="1:56" ht="15.75" customHeight="1" x14ac:dyDescent="0.2">
      <c r="A623" s="93" t="s">
        <v>1798</v>
      </c>
      <c r="B623" s="95" t="s">
        <v>455</v>
      </c>
      <c r="C623" s="94" t="s">
        <v>258</v>
      </c>
      <c r="D623" s="94" t="s">
        <v>106</v>
      </c>
      <c r="E623" s="94" t="s">
        <v>106</v>
      </c>
      <c r="F623" s="94" t="s">
        <v>384</v>
      </c>
      <c r="G623" s="96" t="s">
        <v>1701</v>
      </c>
      <c r="H623" s="96" t="s">
        <v>1702</v>
      </c>
      <c r="I623" s="96" t="s">
        <v>106</v>
      </c>
      <c r="J623" s="96" t="s">
        <v>106</v>
      </c>
      <c r="K623" s="96" t="s">
        <v>384</v>
      </c>
      <c r="L623" s="65">
        <f>HLOOKUP(L$20,$S$18:$AW623,ROW($S623)-ROW($S$18)+1,FALSE)</f>
        <v>187</v>
      </c>
      <c r="M623" s="65">
        <f>HLOOKUP(M$20,$S$18:$AW623,ROW($S623)-ROW($S$18)+1,FALSE)</f>
        <v>160</v>
      </c>
      <c r="N623" s="66">
        <f t="shared" si="14"/>
        <v>-0.14438502673796794</v>
      </c>
      <c r="O623" s="31">
        <f>IF(ISERROR(SUMIF($B$21:$B$672,$B623,$M$21:$M$672)/SUMIF($B$21:$B$672,$B623,$L$21:$L$672)-1),"-",SUMIF($B$21:$B$672,$B623,$M$21:$M$672)/SUMIF($B$21:$B$672,$B623,$L$21:$L$672)-1)</f>
        <v>-6.1464296474841862E-2</v>
      </c>
      <c r="P623" s="31">
        <f>IF(ISERROR(SUMIF($J$21:$J$672,$J623,$M$21:$M$672)/SUMIF($J$21:$J$672,$J623,$L$21:$L$672)-1),"-",SUMIF($J$21:$J$672,$J623,$M$21:$M$672)/SUMIF($J$21:$J$672,$J623,$L$21:$L$672)-1)</f>
        <v>-9.3316677076827004E-2</v>
      </c>
      <c r="Q623" s="31">
        <f>IF(ISERROR(SUMIF($K$21:$K$672,$K623,$M$21:$M$672)/SUMIF($K$21:$K$672,$K623,$L$21:$L$672)-1),"-",SUMIF($K$21:$K$672,$K623,$M$21:$M$672)/SUMIF($K$21:$K$672,$K623,$L$21:$L$672)-1)</f>
        <v>-2.2365450582957913E-2</v>
      </c>
      <c r="R623" s="31">
        <f>IF(ISERROR(SUMIF($I$21:$I$672,$I623,$M$21:$M$672)/SUMIF($I$21:$I$672,$I623,$L$21:$L$672)-1),"-",SUMIF($I$21:$I$672,$I623,$M$21:$M$672)/SUMIF($I$21:$I$672,$I623,$L$21:$L$672)-1)</f>
        <v>-9.3316677076827004E-2</v>
      </c>
      <c r="S623" s="46">
        <v>150</v>
      </c>
      <c r="T623" s="46">
        <v>149</v>
      </c>
      <c r="U623" s="46">
        <v>152</v>
      </c>
      <c r="V623" s="46">
        <v>164</v>
      </c>
      <c r="W623" s="46">
        <v>177</v>
      </c>
      <c r="X623" s="46">
        <v>187</v>
      </c>
      <c r="Y623" s="46">
        <v>182</v>
      </c>
      <c r="Z623" s="46">
        <v>180</v>
      </c>
      <c r="AA623" s="46">
        <v>175</v>
      </c>
      <c r="AB623" s="46">
        <v>165</v>
      </c>
      <c r="AC623" s="46">
        <v>160</v>
      </c>
      <c r="AD623" s="46">
        <v>157</v>
      </c>
      <c r="AE623" s="46">
        <v>155</v>
      </c>
      <c r="AF623" s="46">
        <v>154</v>
      </c>
      <c r="AG623" s="46">
        <v>152</v>
      </c>
      <c r="AH623" s="46">
        <v>149</v>
      </c>
      <c r="AI623" s="46">
        <v>146</v>
      </c>
      <c r="AJ623" s="46">
        <v>144</v>
      </c>
      <c r="AK623" s="46">
        <v>143</v>
      </c>
      <c r="AL623" s="46">
        <v>142</v>
      </c>
      <c r="AM623" s="46">
        <v>143</v>
      </c>
      <c r="AN623" s="46">
        <v>144</v>
      </c>
      <c r="AO623" s="46">
        <v>146</v>
      </c>
      <c r="AP623" s="46">
        <v>147</v>
      </c>
      <c r="AQ623" s="46">
        <v>148</v>
      </c>
      <c r="AR623" s="47">
        <v>149</v>
      </c>
      <c r="AS623" s="80" t="str">
        <f>IF(COUNTIF(B$20:B623,B623)=1,1,"-")</f>
        <v>-</v>
      </c>
      <c r="AT623" s="80" t="str">
        <f>IF(COUNTIF(J$20:J623,J623)=1,1,"-")</f>
        <v>-</v>
      </c>
      <c r="AU623" s="80" t="str">
        <f>IF(COUNTIF(K$20:K623,K623)=1,1,"-")</f>
        <v>-</v>
      </c>
      <c r="AV623" s="80" t="str">
        <f>IF(COUNTIF(I$20:I623,I623)=1,1,"-")</f>
        <v>-</v>
      </c>
      <c r="AW623" s="48" t="s">
        <v>241</v>
      </c>
      <c r="AZ623"/>
      <c r="BA623"/>
      <c r="BB623"/>
      <c r="BC623"/>
      <c r="BD623"/>
    </row>
    <row r="624" spans="1:56" ht="15.75" customHeight="1" x14ac:dyDescent="0.2">
      <c r="A624" s="93" t="s">
        <v>1798</v>
      </c>
      <c r="B624" s="95" t="s">
        <v>2150</v>
      </c>
      <c r="C624" s="94" t="s">
        <v>2151</v>
      </c>
      <c r="D624" s="94" t="s">
        <v>74</v>
      </c>
      <c r="E624" s="94" t="s">
        <v>74</v>
      </c>
      <c r="F624" s="94" t="s">
        <v>384</v>
      </c>
      <c r="G624" s="96" t="s">
        <v>1703</v>
      </c>
      <c r="H624" s="96" t="s">
        <v>1704</v>
      </c>
      <c r="I624" s="96" t="s">
        <v>74</v>
      </c>
      <c r="J624" s="96" t="s">
        <v>74</v>
      </c>
      <c r="K624" s="96" t="s">
        <v>384</v>
      </c>
      <c r="L624" s="65">
        <f>HLOOKUP(L$20,$S$18:$AW624,ROW($S624)-ROW($S$18)+1,FALSE)</f>
        <v>321</v>
      </c>
      <c r="M624" s="65">
        <f>HLOOKUP(M$20,$S$18:$AW624,ROW($S624)-ROW($S$18)+1,FALSE)</f>
        <v>286</v>
      </c>
      <c r="N624" s="66">
        <f t="shared" si="14"/>
        <v>-0.1090342679127726</v>
      </c>
      <c r="O624" s="31">
        <f>IF(ISERROR(SUMIF($B$21:$B$672,$B624,$M$21:$M$672)/SUMIF($B$21:$B$672,$B624,$L$21:$L$672)-1),"-",SUMIF($B$21:$B$672,$B624,$M$21:$M$672)/SUMIF($B$21:$B$672,$B624,$L$21:$L$672)-1)</f>
        <v>-4.6458492003046414E-2</v>
      </c>
      <c r="P624" s="31">
        <f>IF(ISERROR(SUMIF($J$21:$J$672,$J624,$M$21:$M$672)/SUMIF($J$21:$J$672,$J624,$L$21:$L$672)-1),"-",SUMIF($J$21:$J$672,$J624,$M$21:$M$672)/SUMIF($J$21:$J$672,$J624,$L$21:$L$672)-1)</f>
        <v>-6.3732778273366986E-2</v>
      </c>
      <c r="Q624" s="31">
        <f>IF(ISERROR(SUMIF($K$21:$K$672,$K624,$M$21:$M$672)/SUMIF($K$21:$K$672,$K624,$L$21:$L$672)-1),"-",SUMIF($K$21:$K$672,$K624,$M$21:$M$672)/SUMIF($K$21:$K$672,$K624,$L$21:$L$672)-1)</f>
        <v>-2.2365450582957913E-2</v>
      </c>
      <c r="R624" s="31">
        <f>IF(ISERROR(SUMIF($I$21:$I$672,$I624,$M$21:$M$672)/SUMIF($I$21:$I$672,$I624,$L$21:$L$672)-1),"-",SUMIF($I$21:$I$672,$I624,$M$21:$M$672)/SUMIF($I$21:$I$672,$I624,$L$21:$L$672)-1)</f>
        <v>-6.3732778273366986E-2</v>
      </c>
      <c r="S624" s="46">
        <v>281</v>
      </c>
      <c r="T624" s="46">
        <v>280</v>
      </c>
      <c r="U624" s="46">
        <v>284</v>
      </c>
      <c r="V624" s="46">
        <v>301</v>
      </c>
      <c r="W624" s="46">
        <v>312</v>
      </c>
      <c r="X624" s="46">
        <v>321</v>
      </c>
      <c r="Y624" s="46">
        <v>327</v>
      </c>
      <c r="Z624" s="46">
        <v>324</v>
      </c>
      <c r="AA624" s="46">
        <v>314</v>
      </c>
      <c r="AB624" s="46">
        <v>301</v>
      </c>
      <c r="AC624" s="46">
        <v>286</v>
      </c>
      <c r="AD624" s="46">
        <v>273</v>
      </c>
      <c r="AE624" s="46">
        <v>264</v>
      </c>
      <c r="AF624" s="46">
        <v>257</v>
      </c>
      <c r="AG624" s="46">
        <v>251</v>
      </c>
      <c r="AH624" s="46">
        <v>246</v>
      </c>
      <c r="AI624" s="46">
        <v>241</v>
      </c>
      <c r="AJ624" s="46">
        <v>237</v>
      </c>
      <c r="AK624" s="46">
        <v>232</v>
      </c>
      <c r="AL624" s="46">
        <v>229</v>
      </c>
      <c r="AM624" s="46">
        <v>228</v>
      </c>
      <c r="AN624" s="46">
        <v>231</v>
      </c>
      <c r="AO624" s="46">
        <v>235</v>
      </c>
      <c r="AP624" s="46">
        <v>238</v>
      </c>
      <c r="AQ624" s="46">
        <v>243</v>
      </c>
      <c r="AR624" s="47">
        <v>246</v>
      </c>
      <c r="AS624" s="80" t="str">
        <f>IF(COUNTIF(B$20:B624,B624)=1,1,"-")</f>
        <v>-</v>
      </c>
      <c r="AT624" s="80" t="str">
        <f>IF(COUNTIF(J$20:J624,J624)=1,1,"-")</f>
        <v>-</v>
      </c>
      <c r="AU624" s="80" t="str">
        <f>IF(COUNTIF(K$20:K624,K624)=1,1,"-")</f>
        <v>-</v>
      </c>
      <c r="AV624" s="80" t="str">
        <f>IF(COUNTIF(I$20:I624,I624)=1,1,"-")</f>
        <v>-</v>
      </c>
      <c r="AW624" s="48" t="s">
        <v>241</v>
      </c>
      <c r="AZ624"/>
      <c r="BA624"/>
      <c r="BB624"/>
      <c r="BC624"/>
      <c r="BD624"/>
    </row>
    <row r="625" spans="1:56" ht="15.75" customHeight="1" x14ac:dyDescent="0.2">
      <c r="A625" s="93" t="s">
        <v>1798</v>
      </c>
      <c r="B625" s="95" t="s">
        <v>2352</v>
      </c>
      <c r="C625" s="94" t="s">
        <v>2353</v>
      </c>
      <c r="D625" s="94" t="s">
        <v>190</v>
      </c>
      <c r="E625" s="94" t="s">
        <v>190</v>
      </c>
      <c r="F625" s="94" t="s">
        <v>386</v>
      </c>
      <c r="G625" s="96" t="s">
        <v>1705</v>
      </c>
      <c r="H625" s="96" t="s">
        <v>1706</v>
      </c>
      <c r="I625" s="96" t="s">
        <v>190</v>
      </c>
      <c r="J625" s="96" t="s">
        <v>190</v>
      </c>
      <c r="K625" s="96" t="s">
        <v>386</v>
      </c>
      <c r="L625" s="65">
        <f>HLOOKUP(L$20,$S$18:$AW625,ROW($S625)-ROW($S$18)+1,FALSE)</f>
        <v>97</v>
      </c>
      <c r="M625" s="65">
        <f>HLOOKUP(M$20,$S$18:$AW625,ROW($S625)-ROW($S$18)+1,FALSE)</f>
        <v>74</v>
      </c>
      <c r="N625" s="66">
        <f t="shared" si="14"/>
        <v>-0.23711340206185572</v>
      </c>
      <c r="O625" s="31">
        <f>IF(ISERROR(SUMIF($B$21:$B$672,$B625,$M$21:$M$672)/SUMIF($B$21:$B$672,$B625,$L$21:$L$672)-1),"-",SUMIF($B$21:$B$672,$B625,$M$21:$M$672)/SUMIF($B$21:$B$672,$B625,$L$21:$L$672)-1)</f>
        <v>-0.23711340206185572</v>
      </c>
      <c r="P625" s="31">
        <f>IF(ISERROR(SUMIF($J$21:$J$672,$J625,$M$21:$M$672)/SUMIF($J$21:$J$672,$J625,$L$21:$L$672)-1),"-",SUMIF($J$21:$J$672,$J625,$M$21:$M$672)/SUMIF($J$21:$J$672,$J625,$L$21:$L$672)-1)</f>
        <v>-6.3212435233160669E-2</v>
      </c>
      <c r="Q625" s="31">
        <f>IF(ISERROR(SUMIF($K$21:$K$672,$K625,$M$21:$M$672)/SUMIF($K$21:$K$672,$K625,$L$21:$L$672)-1),"-",SUMIF($K$21:$K$672,$K625,$M$21:$M$672)/SUMIF($K$21:$K$672,$K625,$L$21:$L$672)-1)</f>
        <v>-6.9526650567419579E-2</v>
      </c>
      <c r="R625" s="31">
        <f>IF(ISERROR(SUMIF($I$21:$I$672,$I625,$M$21:$M$672)/SUMIF($I$21:$I$672,$I625,$L$21:$L$672)-1),"-",SUMIF($I$21:$I$672,$I625,$M$21:$M$672)/SUMIF($I$21:$I$672,$I625,$L$21:$L$672)-1)</f>
        <v>-6.3212435233160669E-2</v>
      </c>
      <c r="S625" s="46">
        <v>85</v>
      </c>
      <c r="T625" s="46">
        <v>84</v>
      </c>
      <c r="U625" s="46">
        <v>89</v>
      </c>
      <c r="V625" s="46">
        <v>98</v>
      </c>
      <c r="W625" s="46">
        <v>99</v>
      </c>
      <c r="X625" s="46">
        <v>97</v>
      </c>
      <c r="Y625" s="46">
        <v>94</v>
      </c>
      <c r="Z625" s="46">
        <v>89</v>
      </c>
      <c r="AA625" s="46">
        <v>82</v>
      </c>
      <c r="AB625" s="46">
        <v>77</v>
      </c>
      <c r="AC625" s="46">
        <v>74</v>
      </c>
      <c r="AD625" s="46">
        <v>72</v>
      </c>
      <c r="AE625" s="46">
        <v>72</v>
      </c>
      <c r="AF625" s="46">
        <v>69</v>
      </c>
      <c r="AG625" s="46">
        <v>67</v>
      </c>
      <c r="AH625" s="46">
        <v>66</v>
      </c>
      <c r="AI625" s="46">
        <v>65</v>
      </c>
      <c r="AJ625" s="46">
        <v>63</v>
      </c>
      <c r="AK625" s="46">
        <v>62</v>
      </c>
      <c r="AL625" s="46">
        <v>63</v>
      </c>
      <c r="AM625" s="46">
        <v>63</v>
      </c>
      <c r="AN625" s="46">
        <v>63</v>
      </c>
      <c r="AO625" s="46">
        <v>65</v>
      </c>
      <c r="AP625" s="46">
        <v>66</v>
      </c>
      <c r="AQ625" s="46">
        <v>67</v>
      </c>
      <c r="AR625" s="47">
        <v>67</v>
      </c>
      <c r="AS625" s="80">
        <f>IF(COUNTIF(B$20:B625,B625)=1,1,"-")</f>
        <v>1</v>
      </c>
      <c r="AT625" s="80" t="str">
        <f>IF(COUNTIF(J$20:J625,J625)=1,1,"-")</f>
        <v>-</v>
      </c>
      <c r="AU625" s="80" t="str">
        <f>IF(COUNTIF(K$20:K625,K625)=1,1,"-")</f>
        <v>-</v>
      </c>
      <c r="AV625" s="80" t="str">
        <f>IF(COUNTIF(I$20:I625,I625)=1,1,"-")</f>
        <v>-</v>
      </c>
      <c r="AW625" s="48" t="s">
        <v>241</v>
      </c>
      <c r="AZ625"/>
      <c r="BA625"/>
      <c r="BB625"/>
      <c r="BC625"/>
      <c r="BD625"/>
    </row>
    <row r="626" spans="1:56" ht="15.75" customHeight="1" x14ac:dyDescent="0.2">
      <c r="A626" s="93" t="s">
        <v>1798</v>
      </c>
      <c r="B626" s="95" t="s">
        <v>1819</v>
      </c>
      <c r="C626" s="94" t="s">
        <v>1820</v>
      </c>
      <c r="D626" s="94" t="s">
        <v>205</v>
      </c>
      <c r="E626" s="94" t="s">
        <v>205</v>
      </c>
      <c r="F626" s="94" t="s">
        <v>386</v>
      </c>
      <c r="G626" s="96" t="s">
        <v>1707</v>
      </c>
      <c r="H626" s="96" t="s">
        <v>1708</v>
      </c>
      <c r="I626" s="96" t="s">
        <v>159</v>
      </c>
      <c r="J626" s="96" t="s">
        <v>159</v>
      </c>
      <c r="K626" s="96" t="s">
        <v>386</v>
      </c>
      <c r="L626" s="65">
        <f>HLOOKUP(L$20,$S$18:$AW626,ROW($S626)-ROW($S$18)+1,FALSE)</f>
        <v>181</v>
      </c>
      <c r="M626" s="65">
        <f>HLOOKUP(M$20,$S$18:$AW626,ROW($S626)-ROW($S$18)+1,FALSE)</f>
        <v>155</v>
      </c>
      <c r="N626" s="66">
        <f t="shared" si="14"/>
        <v>-0.14364640883977897</v>
      </c>
      <c r="O626" s="31">
        <f>IF(ISERROR(SUMIF($B$21:$B$672,$B626,$M$21:$M$672)/SUMIF($B$21:$B$672,$B626,$L$21:$L$672)-1),"-",SUMIF($B$21:$B$672,$B626,$M$21:$M$672)/SUMIF($B$21:$B$672,$B626,$L$21:$L$672)-1)</f>
        <v>-0.11852217443418178</v>
      </c>
      <c r="P626" s="31">
        <f>IF(ISERROR(SUMIF($J$21:$J$672,$J626,$M$21:$M$672)/SUMIF($J$21:$J$672,$J626,$L$21:$L$672)-1),"-",SUMIF($J$21:$J$672,$J626,$M$21:$M$672)/SUMIF($J$21:$J$672,$J626,$L$21:$L$672)-1)</f>
        <v>-3.4503631961259051E-2</v>
      </c>
      <c r="Q626" s="31">
        <f>IF(ISERROR(SUMIF($K$21:$K$672,$K626,$M$21:$M$672)/SUMIF($K$21:$K$672,$K626,$L$21:$L$672)-1),"-",SUMIF($K$21:$K$672,$K626,$M$21:$M$672)/SUMIF($K$21:$K$672,$K626,$L$21:$L$672)-1)</f>
        <v>-6.9526650567419579E-2</v>
      </c>
      <c r="R626" s="31">
        <f>IF(ISERROR(SUMIF($I$21:$I$672,$I626,$M$21:$M$672)/SUMIF($I$21:$I$672,$I626,$L$21:$L$672)-1),"-",SUMIF($I$21:$I$672,$I626,$M$21:$M$672)/SUMIF($I$21:$I$672,$I626,$L$21:$L$672)-1)</f>
        <v>-3.4503631961259051E-2</v>
      </c>
      <c r="S626" s="46">
        <v>193</v>
      </c>
      <c r="T626" s="46">
        <v>184</v>
      </c>
      <c r="U626" s="46">
        <v>169</v>
      </c>
      <c r="V626" s="46">
        <v>163</v>
      </c>
      <c r="W626" s="46">
        <v>162</v>
      </c>
      <c r="X626" s="46">
        <v>181</v>
      </c>
      <c r="Y626" s="46">
        <v>188</v>
      </c>
      <c r="Z626" s="46">
        <v>186</v>
      </c>
      <c r="AA626" s="46">
        <v>174</v>
      </c>
      <c r="AB626" s="46">
        <v>163</v>
      </c>
      <c r="AC626" s="46">
        <v>155</v>
      </c>
      <c r="AD626" s="46">
        <v>147</v>
      </c>
      <c r="AE626" s="46">
        <v>141</v>
      </c>
      <c r="AF626" s="46">
        <v>135</v>
      </c>
      <c r="AG626" s="46">
        <v>130</v>
      </c>
      <c r="AH626" s="46">
        <v>125</v>
      </c>
      <c r="AI626" s="46">
        <v>122</v>
      </c>
      <c r="AJ626" s="46">
        <v>119</v>
      </c>
      <c r="AK626" s="46">
        <v>118</v>
      </c>
      <c r="AL626" s="46">
        <v>117</v>
      </c>
      <c r="AM626" s="46">
        <v>116</v>
      </c>
      <c r="AN626" s="46">
        <v>116</v>
      </c>
      <c r="AO626" s="46">
        <v>116</v>
      </c>
      <c r="AP626" s="46">
        <v>117</v>
      </c>
      <c r="AQ626" s="46">
        <v>118</v>
      </c>
      <c r="AR626" s="47">
        <v>119</v>
      </c>
      <c r="AS626" s="80" t="str">
        <f>IF(COUNTIF(B$20:B626,B626)=1,1,"-")</f>
        <v>-</v>
      </c>
      <c r="AT626" s="80" t="str">
        <f>IF(COUNTIF(J$20:J626,J626)=1,1,"-")</f>
        <v>-</v>
      </c>
      <c r="AU626" s="80" t="str">
        <f>IF(COUNTIF(K$20:K626,K626)=1,1,"-")</f>
        <v>-</v>
      </c>
      <c r="AV626" s="80" t="str">
        <f>IF(COUNTIF(I$20:I626,I626)=1,1,"-")</f>
        <v>-</v>
      </c>
      <c r="AW626" s="48" t="s">
        <v>241</v>
      </c>
      <c r="AZ626"/>
      <c r="BA626"/>
      <c r="BB626"/>
      <c r="BC626"/>
      <c r="BD626"/>
    </row>
    <row r="627" spans="1:56" ht="15.75" customHeight="1" x14ac:dyDescent="0.2">
      <c r="A627" s="93" t="s">
        <v>1798</v>
      </c>
      <c r="B627" s="95" t="s">
        <v>464</v>
      </c>
      <c r="C627" s="94" t="s">
        <v>274</v>
      </c>
      <c r="D627" s="94" t="s">
        <v>359</v>
      </c>
      <c r="E627" s="94" t="s">
        <v>85</v>
      </c>
      <c r="F627" s="94" t="s">
        <v>390</v>
      </c>
      <c r="G627" s="96" t="s">
        <v>1709</v>
      </c>
      <c r="H627" s="96" t="s">
        <v>1710</v>
      </c>
      <c r="I627" s="96" t="s">
        <v>359</v>
      </c>
      <c r="J627" s="96" t="s">
        <v>85</v>
      </c>
      <c r="K627" s="96" t="s">
        <v>390</v>
      </c>
      <c r="L627" s="65">
        <f>HLOOKUP(L$20,$S$18:$AW627,ROW($S627)-ROW($S$18)+1,FALSE)</f>
        <v>85</v>
      </c>
      <c r="M627" s="65">
        <f>HLOOKUP(M$20,$S$18:$AW627,ROW($S627)-ROW($S$18)+1,FALSE)</f>
        <v>69</v>
      </c>
      <c r="N627" s="66">
        <f t="shared" si="14"/>
        <v>-0.18823529411764706</v>
      </c>
      <c r="O627" s="31">
        <f>IF(ISERROR(SUMIF($B$21:$B$672,$B627,$M$21:$M$672)/SUMIF($B$21:$B$672,$B627,$L$21:$L$672)-1),"-",SUMIF($B$21:$B$672,$B627,$M$21:$M$672)/SUMIF($B$21:$B$672,$B627,$L$21:$L$672)-1)</f>
        <v>-0.18823529411764706</v>
      </c>
      <c r="P627" s="31">
        <f>IF(ISERROR(SUMIF($J$21:$J$672,$J627,$M$21:$M$672)/SUMIF($J$21:$J$672,$J627,$L$21:$L$672)-1),"-",SUMIF($J$21:$J$672,$J627,$M$21:$M$672)/SUMIF($J$21:$J$672,$J627,$L$21:$L$672)-1)</f>
        <v>-8.1745644031916642E-2</v>
      </c>
      <c r="Q627" s="31">
        <f>IF(ISERROR(SUMIF($K$21:$K$672,$K627,$M$21:$M$672)/SUMIF($K$21:$K$672,$K627,$L$21:$L$672)-1),"-",SUMIF($K$21:$K$672,$K627,$M$21:$M$672)/SUMIF($K$21:$K$672,$K627,$L$21:$L$672)-1)</f>
        <v>-6.9640082528846903E-2</v>
      </c>
      <c r="R627" s="31">
        <f>IF(ISERROR(SUMIF($I$21:$I$672,$I627,$M$21:$M$672)/SUMIF($I$21:$I$672,$I627,$L$21:$L$672)-1),"-",SUMIF($I$21:$I$672,$I627,$M$21:$M$672)/SUMIF($I$21:$I$672,$I627,$L$21:$L$672)-1)</f>
        <v>-8.3315621679064811E-2</v>
      </c>
      <c r="S627" s="46">
        <v>83</v>
      </c>
      <c r="T627" s="46">
        <v>87</v>
      </c>
      <c r="U627" s="46">
        <v>94</v>
      </c>
      <c r="V627" s="46">
        <v>93</v>
      </c>
      <c r="W627" s="46">
        <v>89</v>
      </c>
      <c r="X627" s="46">
        <v>85</v>
      </c>
      <c r="Y627" s="46">
        <v>82</v>
      </c>
      <c r="Z627" s="46">
        <v>80</v>
      </c>
      <c r="AA627" s="46">
        <v>77</v>
      </c>
      <c r="AB627" s="46">
        <v>73</v>
      </c>
      <c r="AC627" s="46">
        <v>69</v>
      </c>
      <c r="AD627" s="46">
        <v>68</v>
      </c>
      <c r="AE627" s="46">
        <v>66</v>
      </c>
      <c r="AF627" s="46">
        <v>64</v>
      </c>
      <c r="AG627" s="46">
        <v>61</v>
      </c>
      <c r="AH627" s="46">
        <v>60</v>
      </c>
      <c r="AI627" s="46">
        <v>60</v>
      </c>
      <c r="AJ627" s="46">
        <v>58</v>
      </c>
      <c r="AK627" s="46">
        <v>57</v>
      </c>
      <c r="AL627" s="46">
        <v>56</v>
      </c>
      <c r="AM627" s="46">
        <v>57</v>
      </c>
      <c r="AN627" s="46">
        <v>57</v>
      </c>
      <c r="AO627" s="46">
        <v>57</v>
      </c>
      <c r="AP627" s="46">
        <v>58</v>
      </c>
      <c r="AQ627" s="46">
        <v>59</v>
      </c>
      <c r="AR627" s="47">
        <v>59</v>
      </c>
      <c r="AS627" s="80">
        <f>IF(COUNTIF(B$20:B627,B627)=1,1,"-")</f>
        <v>1</v>
      </c>
      <c r="AT627" s="80" t="str">
        <f>IF(COUNTIF(J$20:J627,J627)=1,1,"-")</f>
        <v>-</v>
      </c>
      <c r="AU627" s="80" t="str">
        <f>IF(COUNTIF(K$20:K627,K627)=1,1,"-")</f>
        <v>-</v>
      </c>
      <c r="AV627" s="80" t="str">
        <f>IF(COUNTIF(I$20:I627,I627)=1,1,"-")</f>
        <v>-</v>
      </c>
      <c r="AW627" s="48" t="s">
        <v>241</v>
      </c>
      <c r="AZ627"/>
      <c r="BA627"/>
      <c r="BB627"/>
      <c r="BC627"/>
      <c r="BD627"/>
    </row>
    <row r="628" spans="1:56" ht="15.75" customHeight="1" x14ac:dyDescent="0.2">
      <c r="A628" s="93" t="s">
        <v>1798</v>
      </c>
      <c r="B628" s="95" t="s">
        <v>438</v>
      </c>
      <c r="C628" s="94" t="s">
        <v>275</v>
      </c>
      <c r="D628" s="94" t="s">
        <v>43</v>
      </c>
      <c r="E628" s="94" t="s">
        <v>43</v>
      </c>
      <c r="F628" s="94" t="s">
        <v>384</v>
      </c>
      <c r="G628" s="96" t="s">
        <v>1711</v>
      </c>
      <c r="H628" s="96" t="s">
        <v>1712</v>
      </c>
      <c r="I628" s="96" t="s">
        <v>43</v>
      </c>
      <c r="J628" s="96" t="s">
        <v>43</v>
      </c>
      <c r="K628" s="96" t="s">
        <v>384</v>
      </c>
      <c r="L628" s="65">
        <f>HLOOKUP(L$20,$S$18:$AW628,ROW($S628)-ROW($S$18)+1,FALSE)</f>
        <v>149</v>
      </c>
      <c r="M628" s="65">
        <f>HLOOKUP(M$20,$S$18:$AW628,ROW($S628)-ROW($S$18)+1,FALSE)</f>
        <v>143</v>
      </c>
      <c r="N628" s="66">
        <f t="shared" si="14"/>
        <v>-4.0268456375838979E-2</v>
      </c>
      <c r="O628" s="31">
        <f>IF(ISERROR(SUMIF($B$21:$B$672,$B628,$M$21:$M$672)/SUMIF($B$21:$B$672,$B628,$L$21:$L$672)-1),"-",SUMIF($B$21:$B$672,$B628,$M$21:$M$672)/SUMIF($B$21:$B$672,$B628,$L$21:$L$672)-1)</f>
        <v>-4.0268456375838979E-2</v>
      </c>
      <c r="P628" s="31">
        <f>IF(ISERROR(SUMIF($J$21:$J$672,$J628,$M$21:$M$672)/SUMIF($J$21:$J$672,$J628,$L$21:$L$672)-1),"-",SUMIF($J$21:$J$672,$J628,$M$21:$M$672)/SUMIF($J$21:$J$672,$J628,$L$21:$L$672)-1)</f>
        <v>3.3288948069243318E-4</v>
      </c>
      <c r="Q628" s="31">
        <f>IF(ISERROR(SUMIF($K$21:$K$672,$K628,$M$21:$M$672)/SUMIF($K$21:$K$672,$K628,$L$21:$L$672)-1),"-",SUMIF($K$21:$K$672,$K628,$M$21:$M$672)/SUMIF($K$21:$K$672,$K628,$L$21:$L$672)-1)</f>
        <v>-2.2365450582957913E-2</v>
      </c>
      <c r="R628" s="31">
        <f>IF(ISERROR(SUMIF($I$21:$I$672,$I628,$M$21:$M$672)/SUMIF($I$21:$I$672,$I628,$L$21:$L$672)-1),"-",SUMIF($I$21:$I$672,$I628,$M$21:$M$672)/SUMIF($I$21:$I$672,$I628,$L$21:$L$672)-1)</f>
        <v>3.3288948069243318E-4</v>
      </c>
      <c r="S628" s="46">
        <v>132</v>
      </c>
      <c r="T628" s="46">
        <v>139</v>
      </c>
      <c r="U628" s="46">
        <v>139</v>
      </c>
      <c r="V628" s="46">
        <v>145</v>
      </c>
      <c r="W628" s="46">
        <v>148</v>
      </c>
      <c r="X628" s="46">
        <v>149</v>
      </c>
      <c r="Y628" s="46">
        <v>152</v>
      </c>
      <c r="Z628" s="46">
        <v>155</v>
      </c>
      <c r="AA628" s="46">
        <v>153</v>
      </c>
      <c r="AB628" s="46">
        <v>149</v>
      </c>
      <c r="AC628" s="46">
        <v>143</v>
      </c>
      <c r="AD628" s="46">
        <v>140</v>
      </c>
      <c r="AE628" s="46">
        <v>138</v>
      </c>
      <c r="AF628" s="46">
        <v>138</v>
      </c>
      <c r="AG628" s="46">
        <v>137</v>
      </c>
      <c r="AH628" s="46">
        <v>138</v>
      </c>
      <c r="AI628" s="46">
        <v>137</v>
      </c>
      <c r="AJ628" s="46">
        <v>138</v>
      </c>
      <c r="AK628" s="46">
        <v>138</v>
      </c>
      <c r="AL628" s="46">
        <v>139</v>
      </c>
      <c r="AM628" s="46">
        <v>140</v>
      </c>
      <c r="AN628" s="46">
        <v>142</v>
      </c>
      <c r="AO628" s="46">
        <v>145</v>
      </c>
      <c r="AP628" s="46">
        <v>147</v>
      </c>
      <c r="AQ628" s="46">
        <v>150</v>
      </c>
      <c r="AR628" s="47">
        <v>153</v>
      </c>
      <c r="AS628" s="80">
        <f>IF(COUNTIF(B$20:B628,B628)=1,1,"-")</f>
        <v>1</v>
      </c>
      <c r="AT628" s="80" t="str">
        <f>IF(COUNTIF(J$20:J628,J628)=1,1,"-")</f>
        <v>-</v>
      </c>
      <c r="AU628" s="80" t="str">
        <f>IF(COUNTIF(K$20:K628,K628)=1,1,"-")</f>
        <v>-</v>
      </c>
      <c r="AV628" s="80" t="str">
        <f>IF(COUNTIF(I$20:I628,I628)=1,1,"-")</f>
        <v>-</v>
      </c>
      <c r="AW628" s="48" t="s">
        <v>241</v>
      </c>
      <c r="AZ628"/>
      <c r="BA628"/>
      <c r="BB628"/>
      <c r="BC628"/>
      <c r="BD628"/>
    </row>
    <row r="629" spans="1:56" ht="15.75" customHeight="1" x14ac:dyDescent="0.2">
      <c r="A629" s="93" t="s">
        <v>1798</v>
      </c>
      <c r="B629" s="95" t="s">
        <v>449</v>
      </c>
      <c r="C629" s="94" t="s">
        <v>276</v>
      </c>
      <c r="D629" s="94" t="s">
        <v>218</v>
      </c>
      <c r="E629" s="94" t="s">
        <v>218</v>
      </c>
      <c r="F629" s="94" t="s">
        <v>384</v>
      </c>
      <c r="G629" s="96" t="s">
        <v>1713</v>
      </c>
      <c r="H629" s="96" t="s">
        <v>1714</v>
      </c>
      <c r="I629" s="96" t="s">
        <v>168</v>
      </c>
      <c r="J629" s="96" t="s">
        <v>168</v>
      </c>
      <c r="K629" s="96" t="s">
        <v>384</v>
      </c>
      <c r="L629" s="65">
        <f>HLOOKUP(L$20,$S$18:$AW629,ROW($S629)-ROW($S$18)+1,FALSE)</f>
        <v>180</v>
      </c>
      <c r="M629" s="65">
        <f>HLOOKUP(M$20,$S$18:$AW629,ROW($S629)-ROW($S$18)+1,FALSE)</f>
        <v>167</v>
      </c>
      <c r="N629" s="66">
        <f t="shared" si="14"/>
        <v>-7.2222222222222188E-2</v>
      </c>
      <c r="O629" s="31">
        <f>IF(ISERROR(SUMIF($B$21:$B$672,$B629,$M$21:$M$672)/SUMIF($B$21:$B$672,$B629,$L$21:$L$672)-1),"-",SUMIF($B$21:$B$672,$B629,$M$21:$M$672)/SUMIF($B$21:$B$672,$B629,$L$21:$L$672)-1)</f>
        <v>-7.2222222222222188E-2</v>
      </c>
      <c r="P629" s="31">
        <f>IF(ISERROR(SUMIF($J$21:$J$672,$J629,$M$21:$M$672)/SUMIF($J$21:$J$672,$J629,$L$21:$L$672)-1),"-",SUMIF($J$21:$J$672,$J629,$M$21:$M$672)/SUMIF($J$21:$J$672,$J629,$L$21:$L$672)-1)</f>
        <v>-7.0106985525487775E-2</v>
      </c>
      <c r="Q629" s="31">
        <f>IF(ISERROR(SUMIF($K$21:$K$672,$K629,$M$21:$M$672)/SUMIF($K$21:$K$672,$K629,$L$21:$L$672)-1),"-",SUMIF($K$21:$K$672,$K629,$M$21:$M$672)/SUMIF($K$21:$K$672,$K629,$L$21:$L$672)-1)</f>
        <v>-2.2365450582957913E-2</v>
      </c>
      <c r="R629" s="31">
        <f>IF(ISERROR(SUMIF($I$21:$I$672,$I629,$M$21:$M$672)/SUMIF($I$21:$I$672,$I629,$L$21:$L$672)-1),"-",SUMIF($I$21:$I$672,$I629,$M$21:$M$672)/SUMIF($I$21:$I$672,$I629,$L$21:$L$672)-1)</f>
        <v>-7.0106985525487775E-2</v>
      </c>
      <c r="S629" s="46">
        <v>142</v>
      </c>
      <c r="T629" s="46">
        <v>144</v>
      </c>
      <c r="U629" s="46">
        <v>155</v>
      </c>
      <c r="V629" s="46">
        <v>153</v>
      </c>
      <c r="W629" s="46">
        <v>171</v>
      </c>
      <c r="X629" s="46">
        <v>180</v>
      </c>
      <c r="Y629" s="46">
        <v>190</v>
      </c>
      <c r="Z629" s="46">
        <v>196</v>
      </c>
      <c r="AA629" s="46">
        <v>194</v>
      </c>
      <c r="AB629" s="46">
        <v>181</v>
      </c>
      <c r="AC629" s="46">
        <v>167</v>
      </c>
      <c r="AD629" s="46">
        <v>156</v>
      </c>
      <c r="AE629" s="46">
        <v>148</v>
      </c>
      <c r="AF629" s="46">
        <v>143</v>
      </c>
      <c r="AG629" s="46">
        <v>137</v>
      </c>
      <c r="AH629" s="46">
        <v>134</v>
      </c>
      <c r="AI629" s="46">
        <v>130</v>
      </c>
      <c r="AJ629" s="46">
        <v>129</v>
      </c>
      <c r="AK629" s="46">
        <v>126</v>
      </c>
      <c r="AL629" s="46">
        <v>125</v>
      </c>
      <c r="AM629" s="46">
        <v>124</v>
      </c>
      <c r="AN629" s="46">
        <v>123</v>
      </c>
      <c r="AO629" s="46">
        <v>123</v>
      </c>
      <c r="AP629" s="46">
        <v>125</v>
      </c>
      <c r="AQ629" s="46">
        <v>126</v>
      </c>
      <c r="AR629" s="47">
        <v>127</v>
      </c>
      <c r="AS629" s="80">
        <f>IF(COUNTIF(B$20:B629,B629)=1,1,"-")</f>
        <v>1</v>
      </c>
      <c r="AT629" s="80" t="str">
        <f>IF(COUNTIF(J$20:J629,J629)=1,1,"-")</f>
        <v>-</v>
      </c>
      <c r="AU629" s="80" t="str">
        <f>IF(COUNTIF(K$20:K629,K629)=1,1,"-")</f>
        <v>-</v>
      </c>
      <c r="AV629" s="80" t="str">
        <f>IF(COUNTIF(I$20:I629,I629)=1,1,"-")</f>
        <v>-</v>
      </c>
      <c r="AW629" s="48" t="s">
        <v>241</v>
      </c>
      <c r="AZ629"/>
      <c r="BA629"/>
      <c r="BB629"/>
      <c r="BC629"/>
      <c r="BD629"/>
    </row>
    <row r="630" spans="1:56" ht="15.75" customHeight="1" x14ac:dyDescent="0.2">
      <c r="A630" s="93" t="s">
        <v>1798</v>
      </c>
      <c r="B630" s="95" t="s">
        <v>2066</v>
      </c>
      <c r="C630" s="94" t="s">
        <v>2067</v>
      </c>
      <c r="D630" s="94" t="s">
        <v>91</v>
      </c>
      <c r="E630" s="94" t="s">
        <v>91</v>
      </c>
      <c r="F630" s="94" t="s">
        <v>395</v>
      </c>
      <c r="G630" s="96" t="s">
        <v>1715</v>
      </c>
      <c r="H630" s="96" t="s">
        <v>1716</v>
      </c>
      <c r="I630" s="96" t="s">
        <v>316</v>
      </c>
      <c r="J630" s="96" t="s">
        <v>112</v>
      </c>
      <c r="K630" s="96" t="s">
        <v>386</v>
      </c>
      <c r="L630" s="65">
        <f>HLOOKUP(L$20,$S$18:$AW630,ROW($S630)-ROW($S$18)+1,FALSE)</f>
        <v>141</v>
      </c>
      <c r="M630" s="65">
        <f>HLOOKUP(M$20,$S$18:$AW630,ROW($S630)-ROW($S$18)+1,FALSE)</f>
        <v>119</v>
      </c>
      <c r="N630" s="66">
        <f t="shared" si="14"/>
        <v>-0.15602836879432624</v>
      </c>
      <c r="O630" s="31">
        <f>IF(ISERROR(SUMIF($B$21:$B$672,$B630,$M$21:$M$672)/SUMIF($B$21:$B$672,$B630,$L$21:$L$672)-1),"-",SUMIF($B$21:$B$672,$B630,$M$21:$M$672)/SUMIF($B$21:$B$672,$B630,$L$21:$L$672)-1)</f>
        <v>-5.5077452667814164E-2</v>
      </c>
      <c r="P630" s="31">
        <f>IF(ISERROR(SUMIF($J$21:$J$672,$J630,$M$21:$M$672)/SUMIF($J$21:$J$672,$J630,$L$21:$L$672)-1),"-",SUMIF($J$21:$J$672,$J630,$M$21:$M$672)/SUMIF($J$21:$J$672,$J630,$L$21:$L$672)-1)</f>
        <v>-5.9772414655495765E-2</v>
      </c>
      <c r="Q630" s="31">
        <f>IF(ISERROR(SUMIF($K$21:$K$672,$K630,$M$21:$M$672)/SUMIF($K$21:$K$672,$K630,$L$21:$L$672)-1),"-",SUMIF($K$21:$K$672,$K630,$M$21:$M$672)/SUMIF($K$21:$K$672,$K630,$L$21:$L$672)-1)</f>
        <v>-6.9526650567419579E-2</v>
      </c>
      <c r="R630" s="31">
        <f>IF(ISERROR(SUMIF($I$21:$I$672,$I630,$M$21:$M$672)/SUMIF($I$21:$I$672,$I630,$L$21:$L$672)-1),"-",SUMIF($I$21:$I$672,$I630,$M$21:$M$672)/SUMIF($I$21:$I$672,$I630,$L$21:$L$672)-1)</f>
        <v>-5.9772414655495765E-2</v>
      </c>
      <c r="S630" s="46">
        <v>83</v>
      </c>
      <c r="T630" s="46">
        <v>81</v>
      </c>
      <c r="U630" s="46">
        <v>88</v>
      </c>
      <c r="V630" s="46">
        <v>105</v>
      </c>
      <c r="W630" s="46">
        <v>121</v>
      </c>
      <c r="X630" s="46">
        <v>141</v>
      </c>
      <c r="Y630" s="46">
        <v>143</v>
      </c>
      <c r="Z630" s="46">
        <v>136</v>
      </c>
      <c r="AA630" s="46">
        <v>130</v>
      </c>
      <c r="AB630" s="46">
        <v>124</v>
      </c>
      <c r="AC630" s="46">
        <v>119</v>
      </c>
      <c r="AD630" s="46">
        <v>116</v>
      </c>
      <c r="AE630" s="46">
        <v>113</v>
      </c>
      <c r="AF630" s="46">
        <v>110</v>
      </c>
      <c r="AG630" s="46">
        <v>109</v>
      </c>
      <c r="AH630" s="46">
        <v>107</v>
      </c>
      <c r="AI630" s="46">
        <v>106</v>
      </c>
      <c r="AJ630" s="46">
        <v>105</v>
      </c>
      <c r="AK630" s="46">
        <v>104</v>
      </c>
      <c r="AL630" s="46">
        <v>104</v>
      </c>
      <c r="AM630" s="46">
        <v>105</v>
      </c>
      <c r="AN630" s="46">
        <v>105</v>
      </c>
      <c r="AO630" s="46">
        <v>106</v>
      </c>
      <c r="AP630" s="46">
        <v>108</v>
      </c>
      <c r="AQ630" s="46">
        <v>110</v>
      </c>
      <c r="AR630" s="47">
        <v>111</v>
      </c>
      <c r="AS630" s="80" t="str">
        <f>IF(COUNTIF(B$20:B630,B630)=1,1,"-")</f>
        <v>-</v>
      </c>
      <c r="AT630" s="80" t="str">
        <f>IF(COUNTIF(J$20:J630,J630)=1,1,"-")</f>
        <v>-</v>
      </c>
      <c r="AU630" s="80" t="str">
        <f>IF(COUNTIF(K$20:K630,K630)=1,1,"-")</f>
        <v>-</v>
      </c>
      <c r="AV630" s="80" t="str">
        <f>IF(COUNTIF(I$20:I630,I630)=1,1,"-")</f>
        <v>-</v>
      </c>
      <c r="AW630" s="48" t="s">
        <v>241</v>
      </c>
      <c r="AZ630"/>
      <c r="BA630"/>
      <c r="BB630"/>
      <c r="BC630"/>
      <c r="BD630"/>
    </row>
    <row r="631" spans="1:56" ht="15.75" customHeight="1" x14ac:dyDescent="0.2">
      <c r="A631" s="93" t="s">
        <v>1798</v>
      </c>
      <c r="B631" s="95" t="s">
        <v>1956</v>
      </c>
      <c r="C631" s="94" t="s">
        <v>1957</v>
      </c>
      <c r="D631" s="94" t="s">
        <v>62</v>
      </c>
      <c r="E631" s="94" t="s">
        <v>62</v>
      </c>
      <c r="F631" s="94" t="s">
        <v>389</v>
      </c>
      <c r="G631" s="96" t="s">
        <v>1717</v>
      </c>
      <c r="H631" s="96" t="s">
        <v>1718</v>
      </c>
      <c r="I631" s="96" t="s">
        <v>144</v>
      </c>
      <c r="J631" s="96" t="s">
        <v>144</v>
      </c>
      <c r="K631" s="96" t="s">
        <v>389</v>
      </c>
      <c r="L631" s="65">
        <f>HLOOKUP(L$20,$S$18:$AW631,ROW($S631)-ROW($S$18)+1,FALSE)</f>
        <v>168</v>
      </c>
      <c r="M631" s="65">
        <f>HLOOKUP(M$20,$S$18:$AW631,ROW($S631)-ROW($S$18)+1,FALSE)</f>
        <v>153</v>
      </c>
      <c r="N631" s="66">
        <f t="shared" si="14"/>
        <v>-8.9285714285714302E-2</v>
      </c>
      <c r="O631" s="31">
        <f>IF(ISERROR(SUMIF($B$21:$B$672,$B631,$M$21:$M$672)/SUMIF($B$21:$B$672,$B631,$L$21:$L$672)-1),"-",SUMIF($B$21:$B$672,$B631,$M$21:$M$672)/SUMIF($B$21:$B$672,$B631,$L$21:$L$672)-1)</f>
        <v>-6.9290712468193405E-2</v>
      </c>
      <c r="P631" s="31">
        <f>IF(ISERROR(SUMIF($J$21:$J$672,$J631,$M$21:$M$672)/SUMIF($J$21:$J$672,$J631,$L$21:$L$672)-1),"-",SUMIF($J$21:$J$672,$J631,$M$21:$M$672)/SUMIF($J$21:$J$672,$J631,$L$21:$L$672)-1)</f>
        <v>-3.8426349496797796E-2</v>
      </c>
      <c r="Q631" s="31">
        <f>IF(ISERROR(SUMIF($K$21:$K$672,$K631,$M$21:$M$672)/SUMIF($K$21:$K$672,$K631,$L$21:$L$672)-1),"-",SUMIF($K$21:$K$672,$K631,$M$21:$M$672)/SUMIF($K$21:$K$672,$K631,$L$21:$L$672)-1)</f>
        <v>-7.8231982896267982E-2</v>
      </c>
      <c r="R631" s="31">
        <f>IF(ISERROR(SUMIF($I$21:$I$672,$I631,$M$21:$M$672)/SUMIF($I$21:$I$672,$I631,$L$21:$L$672)-1),"-",SUMIF($I$21:$I$672,$I631,$M$21:$M$672)/SUMIF($I$21:$I$672,$I631,$L$21:$L$672)-1)</f>
        <v>-3.8426349496797796E-2</v>
      </c>
      <c r="S631" s="46">
        <v>154</v>
      </c>
      <c r="T631" s="46">
        <v>145</v>
      </c>
      <c r="U631" s="46">
        <v>148</v>
      </c>
      <c r="V631" s="46">
        <v>155</v>
      </c>
      <c r="W631" s="46">
        <v>155</v>
      </c>
      <c r="X631" s="46">
        <v>168</v>
      </c>
      <c r="Y631" s="46">
        <v>175</v>
      </c>
      <c r="Z631" s="46">
        <v>178</v>
      </c>
      <c r="AA631" s="46">
        <v>172</v>
      </c>
      <c r="AB631" s="46">
        <v>165</v>
      </c>
      <c r="AC631" s="46">
        <v>153</v>
      </c>
      <c r="AD631" s="46">
        <v>142</v>
      </c>
      <c r="AE631" s="46">
        <v>135</v>
      </c>
      <c r="AF631" s="46">
        <v>131</v>
      </c>
      <c r="AG631" s="46">
        <v>126</v>
      </c>
      <c r="AH631" s="46">
        <v>122</v>
      </c>
      <c r="AI631" s="46">
        <v>117</v>
      </c>
      <c r="AJ631" s="46">
        <v>115</v>
      </c>
      <c r="AK631" s="46">
        <v>112</v>
      </c>
      <c r="AL631" s="46">
        <v>112</v>
      </c>
      <c r="AM631" s="46">
        <v>113</v>
      </c>
      <c r="AN631" s="46">
        <v>116</v>
      </c>
      <c r="AO631" s="46">
        <v>118</v>
      </c>
      <c r="AP631" s="46">
        <v>121</v>
      </c>
      <c r="AQ631" s="46">
        <v>123</v>
      </c>
      <c r="AR631" s="47">
        <v>126</v>
      </c>
      <c r="AS631" s="80" t="str">
        <f>IF(COUNTIF(B$20:B631,B631)=1,1,"-")</f>
        <v>-</v>
      </c>
      <c r="AT631" s="80" t="str">
        <f>IF(COUNTIF(J$20:J631,J631)=1,1,"-")</f>
        <v>-</v>
      </c>
      <c r="AU631" s="80" t="str">
        <f>IF(COUNTIF(K$20:K631,K631)=1,1,"-")</f>
        <v>-</v>
      </c>
      <c r="AV631" s="80" t="str">
        <f>IF(COUNTIF(I$20:I631,I631)=1,1,"-")</f>
        <v>-</v>
      </c>
      <c r="AW631" s="48" t="s">
        <v>241</v>
      </c>
      <c r="AZ631"/>
      <c r="BA631"/>
      <c r="BB631"/>
      <c r="BC631"/>
      <c r="BD631"/>
    </row>
    <row r="632" spans="1:56" ht="15.75" customHeight="1" x14ac:dyDescent="0.2">
      <c r="A632" s="93" t="s">
        <v>1798</v>
      </c>
      <c r="B632" s="95" t="s">
        <v>2030</v>
      </c>
      <c r="C632" s="94" t="s">
        <v>2031</v>
      </c>
      <c r="D632" s="94" t="s">
        <v>126</v>
      </c>
      <c r="E632" s="94" t="s">
        <v>126</v>
      </c>
      <c r="F632" s="94" t="s">
        <v>386</v>
      </c>
      <c r="G632" s="96" t="s">
        <v>1719</v>
      </c>
      <c r="H632" s="96" t="s">
        <v>1720</v>
      </c>
      <c r="I632" s="96" t="s">
        <v>330</v>
      </c>
      <c r="J632" s="96" t="s">
        <v>127</v>
      </c>
      <c r="K632" s="96" t="s">
        <v>386</v>
      </c>
      <c r="L632" s="65">
        <f>HLOOKUP(L$20,$S$18:$AW632,ROW($S632)-ROW($S$18)+1,FALSE)</f>
        <v>136</v>
      </c>
      <c r="M632" s="65">
        <f>HLOOKUP(M$20,$S$18:$AW632,ROW($S632)-ROW($S$18)+1,FALSE)</f>
        <v>121</v>
      </c>
      <c r="N632" s="66">
        <f t="shared" si="14"/>
        <v>-0.11029411764705888</v>
      </c>
      <c r="O632" s="31">
        <f>IF(ISERROR(SUMIF($B$21:$B$672,$B632,$M$21:$M$672)/SUMIF($B$21:$B$672,$B632,$L$21:$L$672)-1),"-",SUMIF($B$21:$B$672,$B632,$M$21:$M$672)/SUMIF($B$21:$B$672,$B632,$L$21:$L$672)-1)</f>
        <v>-0.13133208255159479</v>
      </c>
      <c r="P632" s="31">
        <f>IF(ISERROR(SUMIF($J$21:$J$672,$J632,$M$21:$M$672)/SUMIF($J$21:$J$672,$J632,$L$21:$L$672)-1),"-",SUMIF($J$21:$J$672,$J632,$M$21:$M$672)/SUMIF($J$21:$J$672,$J632,$L$21:$L$672)-1)</f>
        <v>-0.11029411764705888</v>
      </c>
      <c r="Q632" s="31">
        <f>IF(ISERROR(SUMIF($K$21:$K$672,$K632,$M$21:$M$672)/SUMIF($K$21:$K$672,$K632,$L$21:$L$672)-1),"-",SUMIF($K$21:$K$672,$K632,$M$21:$M$672)/SUMIF($K$21:$K$672,$K632,$L$21:$L$672)-1)</f>
        <v>-6.9526650567419579E-2</v>
      </c>
      <c r="R632" s="31">
        <f>IF(ISERROR(SUMIF($I$21:$I$672,$I632,$M$21:$M$672)/SUMIF($I$21:$I$672,$I632,$L$21:$L$672)-1),"-",SUMIF($I$21:$I$672,$I632,$M$21:$M$672)/SUMIF($I$21:$I$672,$I632,$L$21:$L$672)-1)</f>
        <v>-0.11029411764705888</v>
      </c>
      <c r="S632" s="46">
        <v>81</v>
      </c>
      <c r="T632" s="46">
        <v>87</v>
      </c>
      <c r="U632" s="46">
        <v>100</v>
      </c>
      <c r="V632" s="46">
        <v>112</v>
      </c>
      <c r="W632" s="46">
        <v>120</v>
      </c>
      <c r="X632" s="46">
        <v>136</v>
      </c>
      <c r="Y632" s="46">
        <v>143</v>
      </c>
      <c r="Z632" s="46">
        <v>142</v>
      </c>
      <c r="AA632" s="46">
        <v>137</v>
      </c>
      <c r="AB632" s="46">
        <v>130</v>
      </c>
      <c r="AC632" s="46">
        <v>121</v>
      </c>
      <c r="AD632" s="46">
        <v>113</v>
      </c>
      <c r="AE632" s="46">
        <v>107</v>
      </c>
      <c r="AF632" s="46">
        <v>105</v>
      </c>
      <c r="AG632" s="46">
        <v>101</v>
      </c>
      <c r="AH632" s="46">
        <v>100</v>
      </c>
      <c r="AI632" s="46">
        <v>98</v>
      </c>
      <c r="AJ632" s="46">
        <v>96</v>
      </c>
      <c r="AK632" s="46">
        <v>93</v>
      </c>
      <c r="AL632" s="46">
        <v>91</v>
      </c>
      <c r="AM632" s="46">
        <v>91</v>
      </c>
      <c r="AN632" s="46">
        <v>88</v>
      </c>
      <c r="AO632" s="46">
        <v>88</v>
      </c>
      <c r="AP632" s="46">
        <v>90</v>
      </c>
      <c r="AQ632" s="46">
        <v>92</v>
      </c>
      <c r="AR632" s="47">
        <v>93</v>
      </c>
      <c r="AS632" s="80" t="str">
        <f>IF(COUNTIF(B$20:B632,B632)=1,1,"-")</f>
        <v>-</v>
      </c>
      <c r="AT632" s="80">
        <f>IF(COUNTIF(J$20:J632,J632)=1,1,"-")</f>
        <v>1</v>
      </c>
      <c r="AU632" s="80" t="str">
        <f>IF(COUNTIF(K$20:K632,K632)=1,1,"-")</f>
        <v>-</v>
      </c>
      <c r="AV632" s="80">
        <f>IF(COUNTIF(I$20:I632,I632)=1,1,"-")</f>
        <v>1</v>
      </c>
      <c r="AW632" s="48" t="s">
        <v>241</v>
      </c>
      <c r="AZ632"/>
      <c r="BA632"/>
      <c r="BB632"/>
      <c r="BC632"/>
      <c r="BD632"/>
    </row>
    <row r="633" spans="1:56" ht="15.75" customHeight="1" x14ac:dyDescent="0.2">
      <c r="A633" s="93" t="s">
        <v>1798</v>
      </c>
      <c r="B633" s="95" t="s">
        <v>2354</v>
      </c>
      <c r="C633" s="94" t="s">
        <v>2355</v>
      </c>
      <c r="D633" s="94" t="s">
        <v>83</v>
      </c>
      <c r="E633" s="94" t="s">
        <v>83</v>
      </c>
      <c r="F633" s="94" t="s">
        <v>395</v>
      </c>
      <c r="G633" s="96" t="s">
        <v>1721</v>
      </c>
      <c r="H633" s="96" t="s">
        <v>1722</v>
      </c>
      <c r="I633" s="96" t="s">
        <v>86</v>
      </c>
      <c r="J633" s="96" t="s">
        <v>86</v>
      </c>
      <c r="K633" s="96" t="s">
        <v>395</v>
      </c>
      <c r="L633" s="65">
        <f>HLOOKUP(L$20,$S$18:$AW633,ROW($S633)-ROW($S$18)+1,FALSE)</f>
        <v>920</v>
      </c>
      <c r="M633" s="65">
        <f>HLOOKUP(M$20,$S$18:$AW633,ROW($S633)-ROW($S$18)+1,FALSE)</f>
        <v>899</v>
      </c>
      <c r="N633" s="66">
        <f t="shared" si="14"/>
        <v>-2.2826086956521774E-2</v>
      </c>
      <c r="O633" s="31">
        <f>IF(ISERROR(SUMIF($B$21:$B$672,$B633,$M$21:$M$672)/SUMIF($B$21:$B$672,$B633,$L$21:$L$672)-1),"-",SUMIF($B$21:$B$672,$B633,$M$21:$M$672)/SUMIF($B$21:$B$672,$B633,$L$21:$L$672)-1)</f>
        <v>8.0495356037151744E-2</v>
      </c>
      <c r="P633" s="31">
        <f>IF(ISERROR(SUMIF($J$21:$J$672,$J633,$M$21:$M$672)/SUMIF($J$21:$J$672,$J633,$L$21:$L$672)-1),"-",SUMIF($J$21:$J$672,$J633,$M$21:$M$672)/SUMIF($J$21:$J$672,$J633,$L$21:$L$672)-1)</f>
        <v>9.1339071101806724E-2</v>
      </c>
      <c r="Q633" s="31">
        <f>IF(ISERROR(SUMIF($K$21:$K$672,$K633,$M$21:$M$672)/SUMIF($K$21:$K$672,$K633,$L$21:$L$672)-1),"-",SUMIF($K$21:$K$672,$K633,$M$21:$M$672)/SUMIF($K$21:$K$672,$K633,$L$21:$L$672)-1)</f>
        <v>-1.9312825455785054E-2</v>
      </c>
      <c r="R633" s="31">
        <f>IF(ISERROR(SUMIF($I$21:$I$672,$I633,$M$21:$M$672)/SUMIF($I$21:$I$672,$I633,$L$21:$L$672)-1),"-",SUMIF($I$21:$I$672,$I633,$M$21:$M$672)/SUMIF($I$21:$I$672,$I633,$L$21:$L$672)-1)</f>
        <v>9.2878722485973286E-2</v>
      </c>
      <c r="S633" s="46">
        <v>665</v>
      </c>
      <c r="T633" s="46">
        <v>704</v>
      </c>
      <c r="U633" s="46">
        <v>778</v>
      </c>
      <c r="V633" s="46">
        <v>834</v>
      </c>
      <c r="W633" s="46">
        <v>878</v>
      </c>
      <c r="X633" s="46">
        <v>920</v>
      </c>
      <c r="Y633" s="46">
        <v>925</v>
      </c>
      <c r="Z633" s="46">
        <v>911</v>
      </c>
      <c r="AA633" s="46">
        <v>893</v>
      </c>
      <c r="AB633" s="46">
        <v>890</v>
      </c>
      <c r="AC633" s="46">
        <v>899</v>
      </c>
      <c r="AD633" s="46">
        <v>892</v>
      </c>
      <c r="AE633" s="46">
        <v>883</v>
      </c>
      <c r="AF633" s="46">
        <v>874</v>
      </c>
      <c r="AG633" s="46">
        <v>864</v>
      </c>
      <c r="AH633" s="46">
        <v>848</v>
      </c>
      <c r="AI633" s="46">
        <v>832</v>
      </c>
      <c r="AJ633" s="46">
        <v>818</v>
      </c>
      <c r="AK633" s="46">
        <v>810</v>
      </c>
      <c r="AL633" s="46">
        <v>801</v>
      </c>
      <c r="AM633" s="46">
        <v>801</v>
      </c>
      <c r="AN633" s="46">
        <v>809</v>
      </c>
      <c r="AO633" s="46">
        <v>815</v>
      </c>
      <c r="AP633" s="46">
        <v>821</v>
      </c>
      <c r="AQ633" s="46">
        <v>826</v>
      </c>
      <c r="AR633" s="47">
        <v>834</v>
      </c>
      <c r="AS633" s="80">
        <f>IF(COUNTIF(B$20:B633,B633)=1,1,"-")</f>
        <v>1</v>
      </c>
      <c r="AT633" s="80" t="str">
        <f>IF(COUNTIF(J$20:J633,J633)=1,1,"-")</f>
        <v>-</v>
      </c>
      <c r="AU633" s="80" t="str">
        <f>IF(COUNTIF(K$20:K633,K633)=1,1,"-")</f>
        <v>-</v>
      </c>
      <c r="AV633" s="80" t="str">
        <f>IF(COUNTIF(I$20:I633,I633)=1,1,"-")</f>
        <v>-</v>
      </c>
      <c r="AW633" s="48" t="s">
        <v>241</v>
      </c>
      <c r="AZ633"/>
      <c r="BA633"/>
      <c r="BB633"/>
      <c r="BC633"/>
      <c r="BD633"/>
    </row>
    <row r="634" spans="1:56" ht="15.75" customHeight="1" x14ac:dyDescent="0.2">
      <c r="A634" s="93" t="s">
        <v>1798</v>
      </c>
      <c r="B634" s="95" t="s">
        <v>1875</v>
      </c>
      <c r="C634" s="94" t="s">
        <v>1876</v>
      </c>
      <c r="D634" s="94" t="s">
        <v>131</v>
      </c>
      <c r="E634" s="94" t="s">
        <v>131</v>
      </c>
      <c r="F634" s="94" t="s">
        <v>391</v>
      </c>
      <c r="G634" s="96" t="s">
        <v>1723</v>
      </c>
      <c r="H634" s="96" t="s">
        <v>1724</v>
      </c>
      <c r="I634" s="96" t="s">
        <v>131</v>
      </c>
      <c r="J634" s="96" t="s">
        <v>131</v>
      </c>
      <c r="K634" s="96" t="s">
        <v>391</v>
      </c>
      <c r="L634" s="65">
        <f>HLOOKUP(L$20,$S$18:$AW634,ROW($S634)-ROW($S$18)+1,FALSE)</f>
        <v>3632</v>
      </c>
      <c r="M634" s="65">
        <f>HLOOKUP(M$20,$S$18:$AW634,ROW($S634)-ROW($S$18)+1,FALSE)</f>
        <v>3289</v>
      </c>
      <c r="N634" s="66">
        <f t="shared" si="14"/>
        <v>-9.4438325991189398E-2</v>
      </c>
      <c r="O634" s="31">
        <f>IF(ISERROR(SUMIF($B$21:$B$672,$B634,$M$21:$M$672)/SUMIF($B$21:$B$672,$B634,$L$21:$L$672)-1),"-",SUMIF($B$21:$B$672,$B634,$M$21:$M$672)/SUMIF($B$21:$B$672,$B634,$L$21:$L$672)-1)</f>
        <v>-9.8225010009342029E-2</v>
      </c>
      <c r="P634" s="31">
        <f>IF(ISERROR(SUMIF($J$21:$J$672,$J634,$M$21:$M$672)/SUMIF($J$21:$J$672,$J634,$L$21:$L$672)-1),"-",SUMIF($J$21:$J$672,$J634,$M$21:$M$672)/SUMIF($J$21:$J$672,$J634,$L$21:$L$672)-1)</f>
        <v>-9.4438325991189398E-2</v>
      </c>
      <c r="Q634" s="31">
        <f>IF(ISERROR(SUMIF($K$21:$K$672,$K634,$M$21:$M$672)/SUMIF($K$21:$K$672,$K634,$L$21:$L$672)-1),"-",SUMIF($K$21:$K$672,$K634,$M$21:$M$672)/SUMIF($K$21:$K$672,$K634,$L$21:$L$672)-1)</f>
        <v>-3.0916047319583084E-2</v>
      </c>
      <c r="R634" s="31">
        <f>IF(ISERROR(SUMIF($I$21:$I$672,$I634,$M$21:$M$672)/SUMIF($I$21:$I$672,$I634,$L$21:$L$672)-1),"-",SUMIF($I$21:$I$672,$I634,$M$21:$M$672)/SUMIF($I$21:$I$672,$I634,$L$21:$L$672)-1)</f>
        <v>-9.4438325991189398E-2</v>
      </c>
      <c r="S634" s="46">
        <v>3197</v>
      </c>
      <c r="T634" s="46">
        <v>3447</v>
      </c>
      <c r="U634" s="46">
        <v>3560</v>
      </c>
      <c r="V634" s="46">
        <v>3676</v>
      </c>
      <c r="W634" s="46">
        <v>3729</v>
      </c>
      <c r="X634" s="46">
        <v>3632</v>
      </c>
      <c r="Y634" s="46">
        <v>3505</v>
      </c>
      <c r="Z634" s="46">
        <v>3382</v>
      </c>
      <c r="AA634" s="46">
        <v>3277</v>
      </c>
      <c r="AB634" s="46">
        <v>3268</v>
      </c>
      <c r="AC634" s="46">
        <v>3289</v>
      </c>
      <c r="AD634" s="46">
        <v>3324</v>
      </c>
      <c r="AE634" s="46">
        <v>3330</v>
      </c>
      <c r="AF634" s="46">
        <v>3323</v>
      </c>
      <c r="AG634" s="46">
        <v>3308</v>
      </c>
      <c r="AH634" s="46">
        <v>3281</v>
      </c>
      <c r="AI634" s="46">
        <v>3267</v>
      </c>
      <c r="AJ634" s="46">
        <v>3242</v>
      </c>
      <c r="AK634" s="46">
        <v>3212</v>
      </c>
      <c r="AL634" s="46">
        <v>3196</v>
      </c>
      <c r="AM634" s="46">
        <v>3229</v>
      </c>
      <c r="AN634" s="46">
        <v>3278</v>
      </c>
      <c r="AO634" s="46">
        <v>3319</v>
      </c>
      <c r="AP634" s="46">
        <v>3377</v>
      </c>
      <c r="AQ634" s="46">
        <v>3434</v>
      </c>
      <c r="AR634" s="47">
        <v>3499</v>
      </c>
      <c r="AS634" s="80" t="str">
        <f>IF(COUNTIF(B$20:B634,B634)=1,1,"-")</f>
        <v>-</v>
      </c>
      <c r="AT634" s="80">
        <f>IF(COUNTIF(J$20:J634,J634)=1,1,"-")</f>
        <v>1</v>
      </c>
      <c r="AU634" s="80" t="str">
        <f>IF(COUNTIF(K$20:K634,K634)=1,1,"-")</f>
        <v>-</v>
      </c>
      <c r="AV634" s="80">
        <f>IF(COUNTIF(I$20:I634,I634)=1,1,"-")</f>
        <v>1</v>
      </c>
      <c r="AW634" s="48" t="s">
        <v>241</v>
      </c>
      <c r="AZ634"/>
      <c r="BA634"/>
      <c r="BB634"/>
      <c r="BC634"/>
      <c r="BD634"/>
    </row>
    <row r="635" spans="1:56" ht="15.75" customHeight="1" x14ac:dyDescent="0.2">
      <c r="A635" s="93" t="s">
        <v>1798</v>
      </c>
      <c r="B635" s="95" t="s">
        <v>478</v>
      </c>
      <c r="C635" s="94" t="s">
        <v>254</v>
      </c>
      <c r="D635" s="94" t="s">
        <v>344</v>
      </c>
      <c r="E635" s="94" t="s">
        <v>183</v>
      </c>
      <c r="F635" s="94" t="s">
        <v>391</v>
      </c>
      <c r="G635" s="96" t="s">
        <v>1725</v>
      </c>
      <c r="H635" s="96" t="s">
        <v>1726</v>
      </c>
      <c r="I635" s="96" t="s">
        <v>374</v>
      </c>
      <c r="J635" s="96" t="s">
        <v>184</v>
      </c>
      <c r="K635" s="96" t="s">
        <v>391</v>
      </c>
      <c r="L635" s="65">
        <f>HLOOKUP(L$20,$S$18:$AW635,ROW($S635)-ROW($S$18)+1,FALSE)</f>
        <v>180</v>
      </c>
      <c r="M635" s="65">
        <f>HLOOKUP(M$20,$S$18:$AW635,ROW($S635)-ROW($S$18)+1,FALSE)</f>
        <v>141</v>
      </c>
      <c r="N635" s="66">
        <f t="shared" si="14"/>
        <v>-0.21666666666666667</v>
      </c>
      <c r="O635" s="31">
        <f>IF(ISERROR(SUMIF($B$21:$B$672,$B635,$M$21:$M$672)/SUMIF($B$21:$B$672,$B635,$L$21:$L$672)-1),"-",SUMIF($B$21:$B$672,$B635,$M$21:$M$672)/SUMIF($B$21:$B$672,$B635,$L$21:$L$672)-1)</f>
        <v>-0.20439560439560445</v>
      </c>
      <c r="P635" s="31">
        <f>IF(ISERROR(SUMIF($J$21:$J$672,$J635,$M$21:$M$672)/SUMIF($J$21:$J$672,$J635,$L$21:$L$672)-1),"-",SUMIF($J$21:$J$672,$J635,$M$21:$M$672)/SUMIF($J$21:$J$672,$J635,$L$21:$L$672)-1)</f>
        <v>-0.12277657266811282</v>
      </c>
      <c r="Q635" s="31">
        <f>IF(ISERROR(SUMIF($K$21:$K$672,$K635,$M$21:$M$672)/SUMIF($K$21:$K$672,$K635,$L$21:$L$672)-1),"-",SUMIF($K$21:$K$672,$K635,$M$21:$M$672)/SUMIF($K$21:$K$672,$K635,$L$21:$L$672)-1)</f>
        <v>-3.0916047319583084E-2</v>
      </c>
      <c r="R635" s="31">
        <f>IF(ISERROR(SUMIF($I$21:$I$672,$I635,$M$21:$M$672)/SUMIF($I$21:$I$672,$I635,$L$21:$L$672)-1),"-",SUMIF($I$21:$I$672,$I635,$M$21:$M$672)/SUMIF($I$21:$I$672,$I635,$L$21:$L$672)-1)</f>
        <v>-0.12277657266811282</v>
      </c>
      <c r="S635" s="46">
        <v>180</v>
      </c>
      <c r="T635" s="46">
        <v>177</v>
      </c>
      <c r="U635" s="46">
        <v>166</v>
      </c>
      <c r="V635" s="46">
        <v>172</v>
      </c>
      <c r="W635" s="46">
        <v>173</v>
      </c>
      <c r="X635" s="46">
        <v>180</v>
      </c>
      <c r="Y635" s="46">
        <v>171</v>
      </c>
      <c r="Z635" s="46">
        <v>161</v>
      </c>
      <c r="AA635" s="46">
        <v>153</v>
      </c>
      <c r="AB635" s="46">
        <v>148</v>
      </c>
      <c r="AC635" s="46">
        <v>141</v>
      </c>
      <c r="AD635" s="46">
        <v>134</v>
      </c>
      <c r="AE635" s="46">
        <v>130</v>
      </c>
      <c r="AF635" s="46">
        <v>127</v>
      </c>
      <c r="AG635" s="46">
        <v>124</v>
      </c>
      <c r="AH635" s="46">
        <v>122</v>
      </c>
      <c r="AI635" s="46">
        <v>120</v>
      </c>
      <c r="AJ635" s="46">
        <v>119</v>
      </c>
      <c r="AK635" s="46">
        <v>118</v>
      </c>
      <c r="AL635" s="46">
        <v>117</v>
      </c>
      <c r="AM635" s="46">
        <v>117</v>
      </c>
      <c r="AN635" s="46">
        <v>119</v>
      </c>
      <c r="AO635" s="46">
        <v>120</v>
      </c>
      <c r="AP635" s="46">
        <v>122</v>
      </c>
      <c r="AQ635" s="46">
        <v>124</v>
      </c>
      <c r="AR635" s="47">
        <v>126</v>
      </c>
      <c r="AS635" s="80" t="str">
        <f>IF(COUNTIF(B$20:B635,B635)=1,1,"-")</f>
        <v>-</v>
      </c>
      <c r="AT635" s="80" t="str">
        <f>IF(COUNTIF(J$20:J635,J635)=1,1,"-")</f>
        <v>-</v>
      </c>
      <c r="AU635" s="80" t="str">
        <f>IF(COUNTIF(K$20:K635,K635)=1,1,"-")</f>
        <v>-</v>
      </c>
      <c r="AV635" s="80" t="str">
        <f>IF(COUNTIF(I$20:I635,I635)=1,1,"-")</f>
        <v>-</v>
      </c>
      <c r="AW635" s="48" t="s">
        <v>241</v>
      </c>
      <c r="AZ635"/>
      <c r="BA635"/>
      <c r="BB635"/>
      <c r="BC635"/>
      <c r="BD635"/>
    </row>
    <row r="636" spans="1:56" ht="15.75" customHeight="1" x14ac:dyDescent="0.2">
      <c r="A636" s="93" t="s">
        <v>1798</v>
      </c>
      <c r="B636" s="95" t="s">
        <v>2354</v>
      </c>
      <c r="C636" s="94" t="s">
        <v>2355</v>
      </c>
      <c r="D636" s="94" t="s">
        <v>83</v>
      </c>
      <c r="E636" s="94" t="s">
        <v>83</v>
      </c>
      <c r="F636" s="94" t="s">
        <v>395</v>
      </c>
      <c r="G636" s="96" t="s">
        <v>1727</v>
      </c>
      <c r="H636" s="96" t="s">
        <v>1728</v>
      </c>
      <c r="I636" s="96" t="s">
        <v>39</v>
      </c>
      <c r="J636" s="96" t="s">
        <v>39</v>
      </c>
      <c r="K636" s="96" t="s">
        <v>384</v>
      </c>
      <c r="L636" s="65">
        <f>HLOOKUP(L$20,$S$18:$AW636,ROW($S636)-ROW($S$18)+1,FALSE)</f>
        <v>498</v>
      </c>
      <c r="M636" s="65">
        <f>HLOOKUP(M$20,$S$18:$AW636,ROW($S636)-ROW($S$18)+1,FALSE)</f>
        <v>557</v>
      </c>
      <c r="N636" s="66">
        <f t="shared" si="14"/>
        <v>0.11847389558232924</v>
      </c>
      <c r="O636" s="31">
        <f>IF(ISERROR(SUMIF($B$21:$B$672,$B636,$M$21:$M$672)/SUMIF($B$21:$B$672,$B636,$L$21:$L$672)-1),"-",SUMIF($B$21:$B$672,$B636,$M$21:$M$672)/SUMIF($B$21:$B$672,$B636,$L$21:$L$672)-1)</f>
        <v>8.0495356037151744E-2</v>
      </c>
      <c r="P636" s="31">
        <f>IF(ISERROR(SUMIF($J$21:$J$672,$J636,$M$21:$M$672)/SUMIF($J$21:$J$672,$J636,$L$21:$L$672)-1),"-",SUMIF($J$21:$J$672,$J636,$M$21:$M$672)/SUMIF($J$21:$J$672,$J636,$L$21:$L$672)-1)</f>
        <v>1.3258691809074907E-3</v>
      </c>
      <c r="Q636" s="31">
        <f>IF(ISERROR(SUMIF($K$21:$K$672,$K636,$M$21:$M$672)/SUMIF($K$21:$K$672,$K636,$L$21:$L$672)-1),"-",SUMIF($K$21:$K$672,$K636,$M$21:$M$672)/SUMIF($K$21:$K$672,$K636,$L$21:$L$672)-1)</f>
        <v>-2.2365450582957913E-2</v>
      </c>
      <c r="R636" s="31">
        <f>IF(ISERROR(SUMIF($I$21:$I$672,$I636,$M$21:$M$672)/SUMIF($I$21:$I$672,$I636,$L$21:$L$672)-1),"-",SUMIF($I$21:$I$672,$I636,$M$21:$M$672)/SUMIF($I$21:$I$672,$I636,$L$21:$L$672)-1)</f>
        <v>9.9792929670883268E-5</v>
      </c>
      <c r="S636" s="46">
        <v>494</v>
      </c>
      <c r="T636" s="46">
        <v>504</v>
      </c>
      <c r="U636" s="46">
        <v>495</v>
      </c>
      <c r="V636" s="46">
        <v>462</v>
      </c>
      <c r="W636" s="46">
        <v>464</v>
      </c>
      <c r="X636" s="46">
        <v>498</v>
      </c>
      <c r="Y636" s="46">
        <v>531</v>
      </c>
      <c r="Z636" s="46">
        <v>566</v>
      </c>
      <c r="AA636" s="46">
        <v>585</v>
      </c>
      <c r="AB636" s="46">
        <v>574</v>
      </c>
      <c r="AC636" s="46">
        <v>557</v>
      </c>
      <c r="AD636" s="46">
        <v>546</v>
      </c>
      <c r="AE636" s="46">
        <v>547</v>
      </c>
      <c r="AF636" s="46">
        <v>549</v>
      </c>
      <c r="AG636" s="46">
        <v>555</v>
      </c>
      <c r="AH636" s="46">
        <v>554</v>
      </c>
      <c r="AI636" s="46">
        <v>551</v>
      </c>
      <c r="AJ636" s="46">
        <v>548</v>
      </c>
      <c r="AK636" s="46">
        <v>544</v>
      </c>
      <c r="AL636" s="46">
        <v>543</v>
      </c>
      <c r="AM636" s="46">
        <v>540</v>
      </c>
      <c r="AN636" s="46">
        <v>542</v>
      </c>
      <c r="AO636" s="46">
        <v>548</v>
      </c>
      <c r="AP636" s="46">
        <v>553</v>
      </c>
      <c r="AQ636" s="46">
        <v>557</v>
      </c>
      <c r="AR636" s="47">
        <v>562</v>
      </c>
      <c r="AS636" s="80" t="str">
        <f>IF(COUNTIF(B$20:B636,B636)=1,1,"-")</f>
        <v>-</v>
      </c>
      <c r="AT636" s="80" t="str">
        <f>IF(COUNTIF(J$20:J636,J636)=1,1,"-")</f>
        <v>-</v>
      </c>
      <c r="AU636" s="80" t="str">
        <f>IF(COUNTIF(K$20:K636,K636)=1,1,"-")</f>
        <v>-</v>
      </c>
      <c r="AV636" s="80" t="str">
        <f>IF(COUNTIF(I$20:I636,I636)=1,1,"-")</f>
        <v>-</v>
      </c>
      <c r="AW636" s="48" t="s">
        <v>241</v>
      </c>
      <c r="AZ636"/>
      <c r="BA636"/>
      <c r="BB636"/>
      <c r="BC636"/>
      <c r="BD636"/>
    </row>
    <row r="637" spans="1:56" ht="15.75" customHeight="1" x14ac:dyDescent="0.2">
      <c r="A637" s="93" t="s">
        <v>1798</v>
      </c>
      <c r="B637" s="95" t="s">
        <v>2096</v>
      </c>
      <c r="C637" s="94" t="s">
        <v>2097</v>
      </c>
      <c r="D637" s="94" t="s">
        <v>316</v>
      </c>
      <c r="E637" s="94" t="s">
        <v>112</v>
      </c>
      <c r="F637" s="94" t="s">
        <v>386</v>
      </c>
      <c r="G637" s="96" t="s">
        <v>1729</v>
      </c>
      <c r="H637" s="96" t="s">
        <v>1730</v>
      </c>
      <c r="I637" s="96" t="s">
        <v>94</v>
      </c>
      <c r="J637" s="96" t="s">
        <v>94</v>
      </c>
      <c r="K637" s="96" t="s">
        <v>394</v>
      </c>
      <c r="L637" s="65">
        <f>HLOOKUP(L$20,$S$18:$AW637,ROW($S637)-ROW($S$18)+1,FALSE)</f>
        <v>832</v>
      </c>
      <c r="M637" s="65">
        <f>HLOOKUP(M$20,$S$18:$AW637,ROW($S637)-ROW($S$18)+1,FALSE)</f>
        <v>772</v>
      </c>
      <c r="N637" s="66">
        <f t="shared" si="14"/>
        <v>-7.2115384615384581E-2</v>
      </c>
      <c r="O637" s="31">
        <f>IF(ISERROR(SUMIF($B$21:$B$672,$B637,$M$21:$M$672)/SUMIF($B$21:$B$672,$B637,$L$21:$L$672)-1),"-",SUMIF($B$21:$B$672,$B637,$M$21:$M$672)/SUMIF($B$21:$B$672,$B637,$L$21:$L$672)-1)</f>
        <v>-6.5596080566140413E-2</v>
      </c>
      <c r="P637" s="31">
        <f>IF(ISERROR(SUMIF($J$21:$J$672,$J637,$M$21:$M$672)/SUMIF($J$21:$J$672,$J637,$L$21:$L$672)-1),"-",SUMIF($J$21:$J$672,$J637,$M$21:$M$672)/SUMIF($J$21:$J$672,$J637,$L$21:$L$672)-1)</f>
        <v>-7.0426716141001822E-2</v>
      </c>
      <c r="Q637" s="31">
        <f>IF(ISERROR(SUMIF($K$21:$K$672,$K637,$M$21:$M$672)/SUMIF($K$21:$K$672,$K637,$L$21:$L$672)-1),"-",SUMIF($K$21:$K$672,$K637,$M$21:$M$672)/SUMIF($K$21:$K$672,$K637,$L$21:$L$672)-1)</f>
        <v>-5.2308392085512856E-2</v>
      </c>
      <c r="R637" s="31">
        <f>IF(ISERROR(SUMIF($I$21:$I$672,$I637,$M$21:$M$672)/SUMIF($I$21:$I$672,$I637,$L$21:$L$672)-1),"-",SUMIF($I$21:$I$672,$I637,$M$21:$M$672)/SUMIF($I$21:$I$672,$I637,$L$21:$L$672)-1)</f>
        <v>-7.0426716141001822E-2</v>
      </c>
      <c r="S637" s="46">
        <v>556</v>
      </c>
      <c r="T637" s="46">
        <v>610</v>
      </c>
      <c r="U637" s="46">
        <v>680</v>
      </c>
      <c r="V637" s="46">
        <v>690</v>
      </c>
      <c r="W637" s="46">
        <v>754</v>
      </c>
      <c r="X637" s="46">
        <v>832</v>
      </c>
      <c r="Y637" s="46">
        <v>844</v>
      </c>
      <c r="Z637" s="46">
        <v>834</v>
      </c>
      <c r="AA637" s="46">
        <v>822</v>
      </c>
      <c r="AB637" s="46">
        <v>804</v>
      </c>
      <c r="AC637" s="46">
        <v>772</v>
      </c>
      <c r="AD637" s="46">
        <v>746</v>
      </c>
      <c r="AE637" s="46">
        <v>737</v>
      </c>
      <c r="AF637" s="46">
        <v>729</v>
      </c>
      <c r="AG637" s="46">
        <v>717</v>
      </c>
      <c r="AH637" s="46">
        <v>708</v>
      </c>
      <c r="AI637" s="46">
        <v>690</v>
      </c>
      <c r="AJ637" s="46">
        <v>680</v>
      </c>
      <c r="AK637" s="46">
        <v>664</v>
      </c>
      <c r="AL637" s="46">
        <v>677</v>
      </c>
      <c r="AM637" s="46">
        <v>699</v>
      </c>
      <c r="AN637" s="46">
        <v>713</v>
      </c>
      <c r="AO637" s="46">
        <v>739</v>
      </c>
      <c r="AP637" s="46">
        <v>748</v>
      </c>
      <c r="AQ637" s="46">
        <v>768</v>
      </c>
      <c r="AR637" s="47">
        <v>785</v>
      </c>
      <c r="AS637" s="80" t="str">
        <f>IF(COUNTIF(B$20:B637,B637)=1,1,"-")</f>
        <v>-</v>
      </c>
      <c r="AT637" s="80" t="str">
        <f>IF(COUNTIF(J$20:J637,J637)=1,1,"-")</f>
        <v>-</v>
      </c>
      <c r="AU637" s="80" t="str">
        <f>IF(COUNTIF(K$20:K637,K637)=1,1,"-")</f>
        <v>-</v>
      </c>
      <c r="AV637" s="80" t="str">
        <f>IF(COUNTIF(I$20:I637,I637)=1,1,"-")</f>
        <v>-</v>
      </c>
      <c r="AW637" s="48" t="s">
        <v>241</v>
      </c>
      <c r="AZ637"/>
      <c r="BA637"/>
      <c r="BB637"/>
      <c r="BC637"/>
      <c r="BD637"/>
    </row>
    <row r="638" spans="1:56" ht="15.75" customHeight="1" x14ac:dyDescent="0.2">
      <c r="A638" s="93" t="s">
        <v>1798</v>
      </c>
      <c r="B638" s="95" t="s">
        <v>2356</v>
      </c>
      <c r="C638" s="94" t="s">
        <v>2357</v>
      </c>
      <c r="D638" s="94" t="s">
        <v>55</v>
      </c>
      <c r="E638" s="94" t="s">
        <v>55</v>
      </c>
      <c r="F638" s="94" t="s">
        <v>384</v>
      </c>
      <c r="G638" s="96" t="s">
        <v>1731</v>
      </c>
      <c r="H638" s="96" t="s">
        <v>1732</v>
      </c>
      <c r="I638" s="96" t="s">
        <v>55</v>
      </c>
      <c r="J638" s="96" t="s">
        <v>55</v>
      </c>
      <c r="K638" s="96" t="s">
        <v>384</v>
      </c>
      <c r="L638" s="65">
        <f>HLOOKUP(L$20,$S$18:$AW638,ROW($S638)-ROW($S$18)+1,FALSE)</f>
        <v>272</v>
      </c>
      <c r="M638" s="65">
        <f>HLOOKUP(M$20,$S$18:$AW638,ROW($S638)-ROW($S$18)+1,FALSE)</f>
        <v>232</v>
      </c>
      <c r="N638" s="66">
        <f t="shared" si="14"/>
        <v>-0.1470588235294118</v>
      </c>
      <c r="O638" s="31">
        <f>IF(ISERROR(SUMIF($B$21:$B$672,$B638,$M$21:$M$672)/SUMIF($B$21:$B$672,$B638,$L$21:$L$672)-1),"-",SUMIF($B$21:$B$672,$B638,$M$21:$M$672)/SUMIF($B$21:$B$672,$B638,$L$21:$L$672)-1)</f>
        <v>-0.1470588235294118</v>
      </c>
      <c r="P638" s="31">
        <f>IF(ISERROR(SUMIF($J$21:$J$672,$J638,$M$21:$M$672)/SUMIF($J$21:$J$672,$J638,$L$21:$L$672)-1),"-",SUMIF($J$21:$J$672,$J638,$M$21:$M$672)/SUMIF($J$21:$J$672,$J638,$L$21:$L$672)-1)</f>
        <v>-6.2616033755274247E-2</v>
      </c>
      <c r="Q638" s="31">
        <f>IF(ISERROR(SUMIF($K$21:$K$672,$K638,$M$21:$M$672)/SUMIF($K$21:$K$672,$K638,$L$21:$L$672)-1),"-",SUMIF($K$21:$K$672,$K638,$M$21:$M$672)/SUMIF($K$21:$K$672,$K638,$L$21:$L$672)-1)</f>
        <v>-2.2365450582957913E-2</v>
      </c>
      <c r="R638" s="31">
        <f>IF(ISERROR(SUMIF($I$21:$I$672,$I638,$M$21:$M$672)/SUMIF($I$21:$I$672,$I638,$L$21:$L$672)-1),"-",SUMIF($I$21:$I$672,$I638,$M$21:$M$672)/SUMIF($I$21:$I$672,$I638,$L$21:$L$672)-1)</f>
        <v>-6.2616033755274247E-2</v>
      </c>
      <c r="S638" s="46">
        <v>222</v>
      </c>
      <c r="T638" s="46">
        <v>265</v>
      </c>
      <c r="U638" s="46">
        <v>302</v>
      </c>
      <c r="V638" s="46">
        <v>310</v>
      </c>
      <c r="W638" s="46">
        <v>279</v>
      </c>
      <c r="X638" s="46">
        <v>272</v>
      </c>
      <c r="Y638" s="46">
        <v>255</v>
      </c>
      <c r="Z638" s="46">
        <v>245</v>
      </c>
      <c r="AA638" s="46">
        <v>243</v>
      </c>
      <c r="AB638" s="46">
        <v>239</v>
      </c>
      <c r="AC638" s="46">
        <v>232</v>
      </c>
      <c r="AD638" s="46">
        <v>228</v>
      </c>
      <c r="AE638" s="46">
        <v>225</v>
      </c>
      <c r="AF638" s="46">
        <v>225</v>
      </c>
      <c r="AG638" s="46">
        <v>226</v>
      </c>
      <c r="AH638" s="46">
        <v>227</v>
      </c>
      <c r="AI638" s="46">
        <v>225</v>
      </c>
      <c r="AJ638" s="46">
        <v>223</v>
      </c>
      <c r="AK638" s="46">
        <v>224</v>
      </c>
      <c r="AL638" s="46">
        <v>223</v>
      </c>
      <c r="AM638" s="46">
        <v>222</v>
      </c>
      <c r="AN638" s="46">
        <v>224</v>
      </c>
      <c r="AO638" s="46">
        <v>226</v>
      </c>
      <c r="AP638" s="46">
        <v>230</v>
      </c>
      <c r="AQ638" s="46">
        <v>232</v>
      </c>
      <c r="AR638" s="47">
        <v>236</v>
      </c>
      <c r="AS638" s="80">
        <f>IF(COUNTIF(B$20:B638,B638)=1,1,"-")</f>
        <v>1</v>
      </c>
      <c r="AT638" s="80" t="str">
        <f>IF(COUNTIF(J$20:J638,J638)=1,1,"-")</f>
        <v>-</v>
      </c>
      <c r="AU638" s="80" t="str">
        <f>IF(COUNTIF(K$20:K638,K638)=1,1,"-")</f>
        <v>-</v>
      </c>
      <c r="AV638" s="80" t="str">
        <f>IF(COUNTIF(I$20:I638,I638)=1,1,"-")</f>
        <v>-</v>
      </c>
      <c r="AW638" s="48" t="s">
        <v>241</v>
      </c>
      <c r="AZ638"/>
      <c r="BA638"/>
      <c r="BB638"/>
      <c r="BC638"/>
      <c r="BD638"/>
    </row>
    <row r="639" spans="1:56" ht="15.75" customHeight="1" x14ac:dyDescent="0.2">
      <c r="A639" s="93" t="s">
        <v>1798</v>
      </c>
      <c r="B639" s="95" t="s">
        <v>1897</v>
      </c>
      <c r="C639" s="94" t="s">
        <v>1898</v>
      </c>
      <c r="D639" s="94" t="s">
        <v>281</v>
      </c>
      <c r="E639" s="94" t="s">
        <v>129</v>
      </c>
      <c r="F639" s="94" t="s">
        <v>385</v>
      </c>
      <c r="G639" s="96" t="s">
        <v>1733</v>
      </c>
      <c r="H639" s="96" t="s">
        <v>1734</v>
      </c>
      <c r="I639" s="96" t="s">
        <v>179</v>
      </c>
      <c r="J639" s="96" t="s">
        <v>179</v>
      </c>
      <c r="K639" s="96" t="s">
        <v>385</v>
      </c>
      <c r="L639" s="65">
        <f>HLOOKUP(L$20,$S$18:$AW639,ROW($S639)-ROW($S$18)+1,FALSE)</f>
        <v>2834</v>
      </c>
      <c r="M639" s="65">
        <f>HLOOKUP(M$20,$S$18:$AW639,ROW($S639)-ROW($S$18)+1,FALSE)</f>
        <v>2502</v>
      </c>
      <c r="N639" s="66">
        <f t="shared" si="14"/>
        <v>-0.11714890613973183</v>
      </c>
      <c r="O639" s="31">
        <f>IF(ISERROR(SUMIF($B$21:$B$672,$B639,$M$21:$M$672)/SUMIF($B$21:$B$672,$B639,$L$21:$L$672)-1),"-",SUMIF($B$21:$B$672,$B639,$M$21:$M$672)/SUMIF($B$21:$B$672,$B639,$L$21:$L$672)-1)</f>
        <v>-0.1098229781325929</v>
      </c>
      <c r="P639" s="31">
        <f>IF(ISERROR(SUMIF($J$21:$J$672,$J639,$M$21:$M$672)/SUMIF($J$21:$J$672,$J639,$L$21:$L$672)-1),"-",SUMIF($J$21:$J$672,$J639,$M$21:$M$672)/SUMIF($J$21:$J$672,$J639,$L$21:$L$672)-1)</f>
        <v>-3.0744803695150091E-2</v>
      </c>
      <c r="Q639" s="31">
        <f>IF(ISERROR(SUMIF($K$21:$K$672,$K639,$M$21:$M$672)/SUMIF($K$21:$K$672,$K639,$L$21:$L$672)-1),"-",SUMIF($K$21:$K$672,$K639,$M$21:$M$672)/SUMIF($K$21:$K$672,$K639,$L$21:$L$672)-1)</f>
        <v>-0.10412074832930718</v>
      </c>
      <c r="R639" s="31">
        <f>IF(ISERROR(SUMIF($I$21:$I$672,$I639,$M$21:$M$672)/SUMIF($I$21:$I$672,$I639,$L$21:$L$672)-1),"-",SUMIF($I$21:$I$672,$I639,$M$21:$M$672)/SUMIF($I$21:$I$672,$I639,$L$21:$L$672)-1)</f>
        <v>-3.0744803695150091E-2</v>
      </c>
      <c r="S639" s="46">
        <v>2198</v>
      </c>
      <c r="T639" s="46">
        <v>2307</v>
      </c>
      <c r="U639" s="46">
        <v>2456</v>
      </c>
      <c r="V639" s="46">
        <v>2615</v>
      </c>
      <c r="W639" s="46">
        <v>2772</v>
      </c>
      <c r="X639" s="46">
        <v>2834</v>
      </c>
      <c r="Y639" s="46">
        <v>2849</v>
      </c>
      <c r="Z639" s="46">
        <v>2828</v>
      </c>
      <c r="AA639" s="46">
        <v>2721</v>
      </c>
      <c r="AB639" s="46">
        <v>2576</v>
      </c>
      <c r="AC639" s="46">
        <v>2502</v>
      </c>
      <c r="AD639" s="46">
        <v>2464</v>
      </c>
      <c r="AE639" s="46">
        <v>2453</v>
      </c>
      <c r="AF639" s="46">
        <v>2439</v>
      </c>
      <c r="AG639" s="46">
        <v>2439</v>
      </c>
      <c r="AH639" s="46">
        <v>2436</v>
      </c>
      <c r="AI639" s="46">
        <v>2457</v>
      </c>
      <c r="AJ639" s="46">
        <v>2455</v>
      </c>
      <c r="AK639" s="46">
        <v>2455</v>
      </c>
      <c r="AL639" s="46">
        <v>2469</v>
      </c>
      <c r="AM639" s="46">
        <v>2492</v>
      </c>
      <c r="AN639" s="46">
        <v>2537</v>
      </c>
      <c r="AO639" s="46">
        <v>2591</v>
      </c>
      <c r="AP639" s="46">
        <v>2644</v>
      </c>
      <c r="AQ639" s="46">
        <v>2695</v>
      </c>
      <c r="AR639" s="47">
        <v>2734</v>
      </c>
      <c r="AS639" s="80" t="str">
        <f>IF(COUNTIF(B$20:B639,B639)=1,1,"-")</f>
        <v>-</v>
      </c>
      <c r="AT639" s="80" t="str">
        <f>IF(COUNTIF(J$20:J639,J639)=1,1,"-")</f>
        <v>-</v>
      </c>
      <c r="AU639" s="80" t="str">
        <f>IF(COUNTIF(K$20:K639,K639)=1,1,"-")</f>
        <v>-</v>
      </c>
      <c r="AV639" s="80" t="str">
        <f>IF(COUNTIF(I$20:I639,I639)=1,1,"-")</f>
        <v>-</v>
      </c>
      <c r="AW639" s="48" t="s">
        <v>241</v>
      </c>
      <c r="AZ639"/>
      <c r="BA639"/>
      <c r="BB639"/>
      <c r="BC639"/>
      <c r="BD639"/>
    </row>
    <row r="640" spans="1:56" ht="15.75" customHeight="1" x14ac:dyDescent="0.2">
      <c r="A640" s="93" t="s">
        <v>1798</v>
      </c>
      <c r="B640" s="95" t="s">
        <v>479</v>
      </c>
      <c r="C640" s="94" t="s">
        <v>480</v>
      </c>
      <c r="D640" s="94" t="s">
        <v>23</v>
      </c>
      <c r="E640" s="94" t="s">
        <v>23</v>
      </c>
      <c r="F640" s="94" t="s">
        <v>391</v>
      </c>
      <c r="G640" s="96" t="s">
        <v>1735</v>
      </c>
      <c r="H640" s="96" t="s">
        <v>1736</v>
      </c>
      <c r="I640" s="96" t="s">
        <v>23</v>
      </c>
      <c r="J640" s="96" t="s">
        <v>23</v>
      </c>
      <c r="K640" s="96" t="s">
        <v>391</v>
      </c>
      <c r="L640" s="65">
        <f>HLOOKUP(L$20,$S$18:$AW640,ROW($S640)-ROW($S$18)+1,FALSE)</f>
        <v>211</v>
      </c>
      <c r="M640" s="65">
        <f>HLOOKUP(M$20,$S$18:$AW640,ROW($S640)-ROW($S$18)+1,FALSE)</f>
        <v>162</v>
      </c>
      <c r="N640" s="66">
        <f t="shared" si="14"/>
        <v>-0.23222748815165872</v>
      </c>
      <c r="O640" s="31">
        <f>IF(ISERROR(SUMIF($B$21:$B$672,$B640,$M$21:$M$672)/SUMIF($B$21:$B$672,$B640,$L$21:$L$672)-1),"-",SUMIF($B$21:$B$672,$B640,$M$21:$M$672)/SUMIF($B$21:$B$672,$B640,$L$21:$L$672)-1)</f>
        <v>-0.14314720812182746</v>
      </c>
      <c r="P640" s="31">
        <f>IF(ISERROR(SUMIF($J$21:$J$672,$J640,$M$21:$M$672)/SUMIF($J$21:$J$672,$J640,$L$21:$L$672)-1),"-",SUMIF($J$21:$J$672,$J640,$M$21:$M$672)/SUMIF($J$21:$J$672,$J640,$L$21:$L$672)-1)</f>
        <v>1.7005501076297502E-2</v>
      </c>
      <c r="Q640" s="31">
        <f>IF(ISERROR(SUMIF($K$21:$K$672,$K640,$M$21:$M$672)/SUMIF($K$21:$K$672,$K640,$L$21:$L$672)-1),"-",SUMIF($K$21:$K$672,$K640,$M$21:$M$672)/SUMIF($K$21:$K$672,$K640,$L$21:$L$672)-1)</f>
        <v>-3.0916047319583084E-2</v>
      </c>
      <c r="R640" s="31">
        <f>IF(ISERROR(SUMIF($I$21:$I$672,$I640,$M$21:$M$672)/SUMIF($I$21:$I$672,$I640,$L$21:$L$672)-1),"-",SUMIF($I$21:$I$672,$I640,$M$21:$M$672)/SUMIF($I$21:$I$672,$I640,$L$21:$L$672)-1)</f>
        <v>1.7005501076297502E-2</v>
      </c>
      <c r="S640" s="46">
        <v>163</v>
      </c>
      <c r="T640" s="46">
        <v>153</v>
      </c>
      <c r="U640" s="46">
        <v>165</v>
      </c>
      <c r="V640" s="46">
        <v>160</v>
      </c>
      <c r="W640" s="46">
        <v>179</v>
      </c>
      <c r="X640" s="46">
        <v>211</v>
      </c>
      <c r="Y640" s="46">
        <v>208</v>
      </c>
      <c r="Z640" s="46">
        <v>207</v>
      </c>
      <c r="AA640" s="46">
        <v>193</v>
      </c>
      <c r="AB640" s="46">
        <v>178</v>
      </c>
      <c r="AC640" s="46">
        <v>162</v>
      </c>
      <c r="AD640" s="46">
        <v>152</v>
      </c>
      <c r="AE640" s="46">
        <v>146</v>
      </c>
      <c r="AF640" s="46">
        <v>143</v>
      </c>
      <c r="AG640" s="46">
        <v>141</v>
      </c>
      <c r="AH640" s="46">
        <v>138</v>
      </c>
      <c r="AI640" s="46">
        <v>137</v>
      </c>
      <c r="AJ640" s="46">
        <v>136</v>
      </c>
      <c r="AK640" s="46">
        <v>135</v>
      </c>
      <c r="AL640" s="46">
        <v>135</v>
      </c>
      <c r="AM640" s="46">
        <v>136</v>
      </c>
      <c r="AN640" s="46">
        <v>137</v>
      </c>
      <c r="AO640" s="46">
        <v>139</v>
      </c>
      <c r="AP640" s="46">
        <v>140</v>
      </c>
      <c r="AQ640" s="46">
        <v>143</v>
      </c>
      <c r="AR640" s="47">
        <v>145</v>
      </c>
      <c r="AS640" s="80" t="str">
        <f>IF(COUNTIF(B$20:B640,B640)=1,1,"-")</f>
        <v>-</v>
      </c>
      <c r="AT640" s="80" t="str">
        <f>IF(COUNTIF(J$20:J640,J640)=1,1,"-")</f>
        <v>-</v>
      </c>
      <c r="AU640" s="80" t="str">
        <f>IF(COUNTIF(K$20:K640,K640)=1,1,"-")</f>
        <v>-</v>
      </c>
      <c r="AV640" s="80" t="str">
        <f>IF(COUNTIF(I$20:I640,I640)=1,1,"-")</f>
        <v>-</v>
      </c>
      <c r="AW640" s="48" t="s">
        <v>241</v>
      </c>
      <c r="AZ640"/>
      <c r="BA640"/>
      <c r="BB640"/>
      <c r="BC640"/>
      <c r="BD640"/>
    </row>
    <row r="641" spans="1:56" ht="15.75" customHeight="1" x14ac:dyDescent="0.2">
      <c r="A641" s="93" t="s">
        <v>1798</v>
      </c>
      <c r="B641" s="95" t="s">
        <v>1997</v>
      </c>
      <c r="C641" s="94" t="s">
        <v>1998</v>
      </c>
      <c r="D641" s="94" t="s">
        <v>67</v>
      </c>
      <c r="E641" s="94" t="s">
        <v>67</v>
      </c>
      <c r="F641" s="94" t="s">
        <v>389</v>
      </c>
      <c r="G641" s="96" t="s">
        <v>1737</v>
      </c>
      <c r="H641" s="96" t="s">
        <v>1738</v>
      </c>
      <c r="I641" s="96" t="s">
        <v>67</v>
      </c>
      <c r="J641" s="96" t="s">
        <v>67</v>
      </c>
      <c r="K641" s="96" t="s">
        <v>389</v>
      </c>
      <c r="L641" s="65">
        <f>HLOOKUP(L$20,$S$18:$AW641,ROW($S641)-ROW($S$18)+1,FALSE)</f>
        <v>820</v>
      </c>
      <c r="M641" s="65">
        <f>HLOOKUP(M$20,$S$18:$AW641,ROW($S641)-ROW($S$18)+1,FALSE)</f>
        <v>736</v>
      </c>
      <c r="N641" s="66">
        <f t="shared" si="14"/>
        <v>-0.10243902439024388</v>
      </c>
      <c r="O641" s="31">
        <f>IF(ISERROR(SUMIF($B$21:$B$672,$B641,$M$21:$M$672)/SUMIF($B$21:$B$672,$B641,$L$21:$L$672)-1),"-",SUMIF($B$21:$B$672,$B641,$M$21:$M$672)/SUMIF($B$21:$B$672,$B641,$L$21:$L$672)-1)</f>
        <v>-0.10416015014075697</v>
      </c>
      <c r="P641" s="31">
        <f>IF(ISERROR(SUMIF($J$21:$J$672,$J641,$M$21:$M$672)/SUMIF($J$21:$J$672,$J641,$L$21:$L$672)-1),"-",SUMIF($J$21:$J$672,$J641,$M$21:$M$672)/SUMIF($J$21:$J$672,$J641,$L$21:$L$672)-1)</f>
        <v>-4.6036930033915291E-2</v>
      </c>
      <c r="Q641" s="31">
        <f>IF(ISERROR(SUMIF($K$21:$K$672,$K641,$M$21:$M$672)/SUMIF($K$21:$K$672,$K641,$L$21:$L$672)-1),"-",SUMIF($K$21:$K$672,$K641,$M$21:$M$672)/SUMIF($K$21:$K$672,$K641,$L$21:$L$672)-1)</f>
        <v>-7.8231982896267982E-2</v>
      </c>
      <c r="R641" s="31">
        <f>IF(ISERROR(SUMIF($I$21:$I$672,$I641,$M$21:$M$672)/SUMIF($I$21:$I$672,$I641,$L$21:$L$672)-1),"-",SUMIF($I$21:$I$672,$I641,$M$21:$M$672)/SUMIF($I$21:$I$672,$I641,$L$21:$L$672)-1)</f>
        <v>-4.6036930033915291E-2</v>
      </c>
      <c r="S641" s="46">
        <v>793</v>
      </c>
      <c r="T641" s="46">
        <v>731</v>
      </c>
      <c r="U641" s="46">
        <v>747</v>
      </c>
      <c r="V641" s="46">
        <v>797</v>
      </c>
      <c r="W641" s="46">
        <v>800</v>
      </c>
      <c r="X641" s="46">
        <v>820</v>
      </c>
      <c r="Y641" s="46">
        <v>817</v>
      </c>
      <c r="Z641" s="46">
        <v>811</v>
      </c>
      <c r="AA641" s="46">
        <v>787</v>
      </c>
      <c r="AB641" s="46">
        <v>754</v>
      </c>
      <c r="AC641" s="46">
        <v>736</v>
      </c>
      <c r="AD641" s="46">
        <v>728</v>
      </c>
      <c r="AE641" s="46">
        <v>737</v>
      </c>
      <c r="AF641" s="46">
        <v>725</v>
      </c>
      <c r="AG641" s="46">
        <v>706</v>
      </c>
      <c r="AH641" s="46">
        <v>693</v>
      </c>
      <c r="AI641" s="46">
        <v>684</v>
      </c>
      <c r="AJ641" s="46">
        <v>673</v>
      </c>
      <c r="AK641" s="46">
        <v>656</v>
      </c>
      <c r="AL641" s="46">
        <v>649</v>
      </c>
      <c r="AM641" s="46">
        <v>655</v>
      </c>
      <c r="AN641" s="46">
        <v>665</v>
      </c>
      <c r="AO641" s="46">
        <v>668</v>
      </c>
      <c r="AP641" s="46">
        <v>671</v>
      </c>
      <c r="AQ641" s="46">
        <v>680</v>
      </c>
      <c r="AR641" s="47">
        <v>692</v>
      </c>
      <c r="AS641" s="80" t="str">
        <f>IF(COUNTIF(B$20:B641,B641)=1,1,"-")</f>
        <v>-</v>
      </c>
      <c r="AT641" s="80" t="str">
        <f>IF(COUNTIF(J$20:J641,J641)=1,1,"-")</f>
        <v>-</v>
      </c>
      <c r="AU641" s="80" t="str">
        <f>IF(COUNTIF(K$20:K641,K641)=1,1,"-")</f>
        <v>-</v>
      </c>
      <c r="AV641" s="80" t="str">
        <f>IF(COUNTIF(I$20:I641,I641)=1,1,"-")</f>
        <v>-</v>
      </c>
      <c r="AW641" s="48" t="s">
        <v>241</v>
      </c>
      <c r="AZ641"/>
      <c r="BA641"/>
      <c r="BB641"/>
      <c r="BC641"/>
      <c r="BD641"/>
    </row>
    <row r="642" spans="1:56" ht="15.75" customHeight="1" x14ac:dyDescent="0.2">
      <c r="A642" s="93" t="s">
        <v>1798</v>
      </c>
      <c r="B642" s="95" t="s">
        <v>1897</v>
      </c>
      <c r="C642" s="94" t="s">
        <v>1898</v>
      </c>
      <c r="D642" s="94" t="s">
        <v>281</v>
      </c>
      <c r="E642" s="94" t="s">
        <v>129</v>
      </c>
      <c r="F642" s="94" t="s">
        <v>385</v>
      </c>
      <c r="G642" s="96" t="s">
        <v>1739</v>
      </c>
      <c r="H642" s="96" t="s">
        <v>1740</v>
      </c>
      <c r="I642" s="96" t="s">
        <v>179</v>
      </c>
      <c r="J642" s="96" t="s">
        <v>179</v>
      </c>
      <c r="K642" s="96" t="s">
        <v>385</v>
      </c>
      <c r="L642" s="65">
        <f>HLOOKUP(L$20,$S$18:$AW642,ROW($S642)-ROW($S$18)+1,FALSE)</f>
        <v>2222</v>
      </c>
      <c r="M642" s="65">
        <f>HLOOKUP(M$20,$S$18:$AW642,ROW($S642)-ROW($S$18)+1,FALSE)</f>
        <v>2695</v>
      </c>
      <c r="N642" s="66">
        <f t="shared" si="14"/>
        <v>0.21287128712871284</v>
      </c>
      <c r="O642" s="31">
        <f>IF(ISERROR(SUMIF($B$21:$B$672,$B642,$M$21:$M$672)/SUMIF($B$21:$B$672,$B642,$L$21:$L$672)-1),"-",SUMIF($B$21:$B$672,$B642,$M$21:$M$672)/SUMIF($B$21:$B$672,$B642,$L$21:$L$672)-1)</f>
        <v>-0.1098229781325929</v>
      </c>
      <c r="P642" s="31">
        <f>IF(ISERROR(SUMIF($J$21:$J$672,$J642,$M$21:$M$672)/SUMIF($J$21:$J$672,$J642,$L$21:$L$672)-1),"-",SUMIF($J$21:$J$672,$J642,$M$21:$M$672)/SUMIF($J$21:$J$672,$J642,$L$21:$L$672)-1)</f>
        <v>-3.0744803695150091E-2</v>
      </c>
      <c r="Q642" s="31">
        <f>IF(ISERROR(SUMIF($K$21:$K$672,$K642,$M$21:$M$672)/SUMIF($K$21:$K$672,$K642,$L$21:$L$672)-1),"-",SUMIF($K$21:$K$672,$K642,$M$21:$M$672)/SUMIF($K$21:$K$672,$K642,$L$21:$L$672)-1)</f>
        <v>-0.10412074832930718</v>
      </c>
      <c r="R642" s="31">
        <f>IF(ISERROR(SUMIF($I$21:$I$672,$I642,$M$21:$M$672)/SUMIF($I$21:$I$672,$I642,$L$21:$L$672)-1),"-",SUMIF($I$21:$I$672,$I642,$M$21:$M$672)/SUMIF($I$21:$I$672,$I642,$L$21:$L$672)-1)</f>
        <v>-3.0744803695150091E-2</v>
      </c>
      <c r="S642" s="46">
        <v>2563</v>
      </c>
      <c r="T642" s="46">
        <v>2498</v>
      </c>
      <c r="U642" s="46">
        <v>2341</v>
      </c>
      <c r="V642" s="46">
        <v>2089</v>
      </c>
      <c r="W642" s="46">
        <v>1981</v>
      </c>
      <c r="X642" s="46">
        <v>2222</v>
      </c>
      <c r="Y642" s="46">
        <v>2391</v>
      </c>
      <c r="Z642" s="46">
        <v>2579</v>
      </c>
      <c r="AA642" s="46">
        <v>2786</v>
      </c>
      <c r="AB642" s="46">
        <v>2808</v>
      </c>
      <c r="AC642" s="46">
        <v>2695</v>
      </c>
      <c r="AD642" s="46">
        <v>2481</v>
      </c>
      <c r="AE642" s="46">
        <v>2352</v>
      </c>
      <c r="AF642" s="46">
        <v>2293</v>
      </c>
      <c r="AG642" s="46">
        <v>2275</v>
      </c>
      <c r="AH642" s="46">
        <v>2265</v>
      </c>
      <c r="AI642" s="46">
        <v>2254</v>
      </c>
      <c r="AJ642" s="46">
        <v>2239</v>
      </c>
      <c r="AK642" s="46">
        <v>2240</v>
      </c>
      <c r="AL642" s="46">
        <v>2247</v>
      </c>
      <c r="AM642" s="46">
        <v>2243</v>
      </c>
      <c r="AN642" s="46">
        <v>2257</v>
      </c>
      <c r="AO642" s="46">
        <v>2294</v>
      </c>
      <c r="AP642" s="46">
        <v>2361</v>
      </c>
      <c r="AQ642" s="46">
        <v>2390</v>
      </c>
      <c r="AR642" s="47">
        <v>2407</v>
      </c>
      <c r="AS642" s="80" t="str">
        <f>IF(COUNTIF(B$20:B642,B642)=1,1,"-")</f>
        <v>-</v>
      </c>
      <c r="AT642" s="80" t="str">
        <f>IF(COUNTIF(J$20:J642,J642)=1,1,"-")</f>
        <v>-</v>
      </c>
      <c r="AU642" s="80" t="str">
        <f>IF(COUNTIF(K$20:K642,K642)=1,1,"-")</f>
        <v>-</v>
      </c>
      <c r="AV642" s="80" t="str">
        <f>IF(COUNTIF(I$20:I642,I642)=1,1,"-")</f>
        <v>-</v>
      </c>
      <c r="AW642" s="48" t="s">
        <v>241</v>
      </c>
      <c r="AZ642"/>
      <c r="BA642"/>
      <c r="BB642"/>
      <c r="BC642"/>
      <c r="BD642"/>
    </row>
    <row r="643" spans="1:56" ht="15.75" customHeight="1" x14ac:dyDescent="0.2">
      <c r="A643" s="93" t="s">
        <v>1798</v>
      </c>
      <c r="B643" s="95" t="s">
        <v>1897</v>
      </c>
      <c r="C643" s="94" t="s">
        <v>1898</v>
      </c>
      <c r="D643" s="94" t="s">
        <v>281</v>
      </c>
      <c r="E643" s="94" t="s">
        <v>129</v>
      </c>
      <c r="F643" s="94" t="s">
        <v>385</v>
      </c>
      <c r="G643" s="96" t="s">
        <v>1741</v>
      </c>
      <c r="H643" s="96" t="s">
        <v>1742</v>
      </c>
      <c r="I643" s="96" t="s">
        <v>179</v>
      </c>
      <c r="J643" s="96" t="s">
        <v>179</v>
      </c>
      <c r="K643" s="96" t="s">
        <v>385</v>
      </c>
      <c r="L643" s="65">
        <f>HLOOKUP(L$20,$S$18:$AW643,ROW($S643)-ROW($S$18)+1,FALSE)</f>
        <v>1670</v>
      </c>
      <c r="M643" s="65">
        <f>HLOOKUP(M$20,$S$18:$AW643,ROW($S643)-ROW($S$18)+1,FALSE)</f>
        <v>1339</v>
      </c>
      <c r="N643" s="66">
        <f t="shared" si="14"/>
        <v>-0.19820359281437128</v>
      </c>
      <c r="O643" s="31">
        <f>IF(ISERROR(SUMIF($B$21:$B$672,$B643,$M$21:$M$672)/SUMIF($B$21:$B$672,$B643,$L$21:$L$672)-1),"-",SUMIF($B$21:$B$672,$B643,$M$21:$M$672)/SUMIF($B$21:$B$672,$B643,$L$21:$L$672)-1)</f>
        <v>-0.1098229781325929</v>
      </c>
      <c r="P643" s="31">
        <f>IF(ISERROR(SUMIF($J$21:$J$672,$J643,$M$21:$M$672)/SUMIF($J$21:$J$672,$J643,$L$21:$L$672)-1),"-",SUMIF($J$21:$J$672,$J643,$M$21:$M$672)/SUMIF($J$21:$J$672,$J643,$L$21:$L$672)-1)</f>
        <v>-3.0744803695150091E-2</v>
      </c>
      <c r="Q643" s="31">
        <f>IF(ISERROR(SUMIF($K$21:$K$672,$K643,$M$21:$M$672)/SUMIF($K$21:$K$672,$K643,$L$21:$L$672)-1),"-",SUMIF($K$21:$K$672,$K643,$M$21:$M$672)/SUMIF($K$21:$K$672,$K643,$L$21:$L$672)-1)</f>
        <v>-0.10412074832930718</v>
      </c>
      <c r="R643" s="31">
        <f>IF(ISERROR(SUMIF($I$21:$I$672,$I643,$M$21:$M$672)/SUMIF($I$21:$I$672,$I643,$L$21:$L$672)-1),"-",SUMIF($I$21:$I$672,$I643,$M$21:$M$672)/SUMIF($I$21:$I$672,$I643,$L$21:$L$672)-1)</f>
        <v>-3.0744803695150091E-2</v>
      </c>
      <c r="S643" s="46">
        <v>2037</v>
      </c>
      <c r="T643" s="46">
        <v>2034</v>
      </c>
      <c r="U643" s="46">
        <v>2021</v>
      </c>
      <c r="V643" s="46">
        <v>2019</v>
      </c>
      <c r="W643" s="46">
        <v>1872</v>
      </c>
      <c r="X643" s="46">
        <v>1670</v>
      </c>
      <c r="Y643" s="46">
        <v>1518</v>
      </c>
      <c r="Z643" s="46">
        <v>1426</v>
      </c>
      <c r="AA643" s="46">
        <v>1384</v>
      </c>
      <c r="AB643" s="46">
        <v>1362</v>
      </c>
      <c r="AC643" s="46">
        <v>1339</v>
      </c>
      <c r="AD643" s="46">
        <v>1337</v>
      </c>
      <c r="AE643" s="46">
        <v>1336</v>
      </c>
      <c r="AF643" s="46">
        <v>1343</v>
      </c>
      <c r="AG643" s="46">
        <v>1336</v>
      </c>
      <c r="AH643" s="46">
        <v>1342</v>
      </c>
      <c r="AI643" s="46">
        <v>1337</v>
      </c>
      <c r="AJ643" s="46">
        <v>1333</v>
      </c>
      <c r="AK643" s="46">
        <v>1338</v>
      </c>
      <c r="AL643" s="46">
        <v>1355</v>
      </c>
      <c r="AM643" s="46">
        <v>1380</v>
      </c>
      <c r="AN643" s="46">
        <v>1398</v>
      </c>
      <c r="AO643" s="46">
        <v>1424</v>
      </c>
      <c r="AP643" s="46">
        <v>1465</v>
      </c>
      <c r="AQ643" s="46">
        <v>1490</v>
      </c>
      <c r="AR643" s="47">
        <v>1511</v>
      </c>
      <c r="AS643" s="80" t="str">
        <f>IF(COUNTIF(B$20:B643,B643)=1,1,"-")</f>
        <v>-</v>
      </c>
      <c r="AT643" s="80" t="str">
        <f>IF(COUNTIF(J$20:J643,J643)=1,1,"-")</f>
        <v>-</v>
      </c>
      <c r="AU643" s="80" t="str">
        <f>IF(COUNTIF(K$20:K643,K643)=1,1,"-")</f>
        <v>-</v>
      </c>
      <c r="AV643" s="80" t="str">
        <f>IF(COUNTIF(I$20:I643,I643)=1,1,"-")</f>
        <v>-</v>
      </c>
      <c r="AW643" s="48" t="s">
        <v>241</v>
      </c>
      <c r="AZ643"/>
      <c r="BA643"/>
      <c r="BB643"/>
      <c r="BC643"/>
      <c r="BD643"/>
    </row>
    <row r="644" spans="1:56" ht="15.75" customHeight="1" x14ac:dyDescent="0.2">
      <c r="A644" s="93" t="s">
        <v>1798</v>
      </c>
      <c r="B644" s="95" t="s">
        <v>1875</v>
      </c>
      <c r="C644" s="94" t="s">
        <v>1876</v>
      </c>
      <c r="D644" s="94" t="s">
        <v>131</v>
      </c>
      <c r="E644" s="94" t="s">
        <v>131</v>
      </c>
      <c r="F644" s="94" t="s">
        <v>391</v>
      </c>
      <c r="G644" s="96" t="s">
        <v>1743</v>
      </c>
      <c r="H644" s="96" t="s">
        <v>1744</v>
      </c>
      <c r="I644" s="96" t="s">
        <v>132</v>
      </c>
      <c r="J644" s="96" t="s">
        <v>132</v>
      </c>
      <c r="K644" s="96" t="s">
        <v>391</v>
      </c>
      <c r="L644" s="65">
        <f>HLOOKUP(L$20,$S$18:$AW644,ROW($S644)-ROW($S$18)+1,FALSE)</f>
        <v>156</v>
      </c>
      <c r="M644" s="65">
        <f>HLOOKUP(M$20,$S$18:$AW644,ROW($S644)-ROW($S$18)+1,FALSE)</f>
        <v>125</v>
      </c>
      <c r="N644" s="66">
        <f t="shared" si="14"/>
        <v>-0.19871794871794868</v>
      </c>
      <c r="O644" s="31">
        <f>IF(ISERROR(SUMIF($B$21:$B$672,$B644,$M$21:$M$672)/SUMIF($B$21:$B$672,$B644,$L$21:$L$672)-1),"-",SUMIF($B$21:$B$672,$B644,$M$21:$M$672)/SUMIF($B$21:$B$672,$B644,$L$21:$L$672)-1)</f>
        <v>-9.8225010009342029E-2</v>
      </c>
      <c r="P644" s="31">
        <f>IF(ISERROR(SUMIF($J$21:$J$672,$J644,$M$21:$M$672)/SUMIF($J$21:$J$672,$J644,$L$21:$L$672)-1),"-",SUMIF($J$21:$J$672,$J644,$M$21:$M$672)/SUMIF($J$21:$J$672,$J644,$L$21:$L$672)-1)</f>
        <v>-0.19871794871794868</v>
      </c>
      <c r="Q644" s="31">
        <f>IF(ISERROR(SUMIF($K$21:$K$672,$K644,$M$21:$M$672)/SUMIF($K$21:$K$672,$K644,$L$21:$L$672)-1),"-",SUMIF($K$21:$K$672,$K644,$M$21:$M$672)/SUMIF($K$21:$K$672,$K644,$L$21:$L$672)-1)</f>
        <v>-3.0916047319583084E-2</v>
      </c>
      <c r="R644" s="31">
        <f>IF(ISERROR(SUMIF($I$21:$I$672,$I644,$M$21:$M$672)/SUMIF($I$21:$I$672,$I644,$L$21:$L$672)-1),"-",SUMIF($I$21:$I$672,$I644,$M$21:$M$672)/SUMIF($I$21:$I$672,$I644,$L$21:$L$672)-1)</f>
        <v>-0.19871794871794868</v>
      </c>
      <c r="S644" s="46">
        <v>160</v>
      </c>
      <c r="T644" s="46">
        <v>162</v>
      </c>
      <c r="U644" s="46">
        <v>158</v>
      </c>
      <c r="V644" s="46">
        <v>154</v>
      </c>
      <c r="W644" s="46">
        <v>169</v>
      </c>
      <c r="X644" s="46">
        <v>156</v>
      </c>
      <c r="Y644" s="46">
        <v>148</v>
      </c>
      <c r="Z644" s="46">
        <v>142</v>
      </c>
      <c r="AA644" s="46">
        <v>133</v>
      </c>
      <c r="AB644" s="46">
        <v>127</v>
      </c>
      <c r="AC644" s="46">
        <v>125</v>
      </c>
      <c r="AD644" s="46">
        <v>124</v>
      </c>
      <c r="AE644" s="46">
        <v>121</v>
      </c>
      <c r="AF644" s="46">
        <v>119</v>
      </c>
      <c r="AG644" s="46">
        <v>118</v>
      </c>
      <c r="AH644" s="46">
        <v>117</v>
      </c>
      <c r="AI644" s="46">
        <v>117</v>
      </c>
      <c r="AJ644" s="46">
        <v>116</v>
      </c>
      <c r="AK644" s="46">
        <v>117</v>
      </c>
      <c r="AL644" s="46">
        <v>116</v>
      </c>
      <c r="AM644" s="46">
        <v>116</v>
      </c>
      <c r="AN644" s="46">
        <v>118</v>
      </c>
      <c r="AO644" s="46">
        <v>121</v>
      </c>
      <c r="AP644" s="46">
        <v>122</v>
      </c>
      <c r="AQ644" s="46">
        <v>124</v>
      </c>
      <c r="AR644" s="47">
        <v>127</v>
      </c>
      <c r="AS644" s="80" t="str">
        <f>IF(COUNTIF(B$20:B644,B644)=1,1,"-")</f>
        <v>-</v>
      </c>
      <c r="AT644" s="80">
        <f>IF(COUNTIF(J$20:J644,J644)=1,1,"-")</f>
        <v>1</v>
      </c>
      <c r="AU644" s="80" t="str">
        <f>IF(COUNTIF(K$20:K644,K644)=1,1,"-")</f>
        <v>-</v>
      </c>
      <c r="AV644" s="80">
        <f>IF(COUNTIF(I$20:I644,I644)=1,1,"-")</f>
        <v>1</v>
      </c>
      <c r="AW644" s="48" t="s">
        <v>241</v>
      </c>
      <c r="AZ644"/>
      <c r="BA644"/>
      <c r="BB644"/>
      <c r="BC644"/>
      <c r="BD644"/>
    </row>
    <row r="645" spans="1:56" ht="15.75" customHeight="1" x14ac:dyDescent="0.2">
      <c r="A645" s="93" t="s">
        <v>1798</v>
      </c>
      <c r="B645" s="95" t="s">
        <v>468</v>
      </c>
      <c r="C645" s="94" t="s">
        <v>260</v>
      </c>
      <c r="D645" s="94" t="s">
        <v>94</v>
      </c>
      <c r="E645" s="94" t="s">
        <v>94</v>
      </c>
      <c r="F645" s="94" t="s">
        <v>394</v>
      </c>
      <c r="G645" s="96" t="s">
        <v>1745</v>
      </c>
      <c r="H645" s="96" t="s">
        <v>1746</v>
      </c>
      <c r="I645" s="96" t="s">
        <v>94</v>
      </c>
      <c r="J645" s="96" t="s">
        <v>94</v>
      </c>
      <c r="K645" s="96" t="s">
        <v>394</v>
      </c>
      <c r="L645" s="65">
        <f>HLOOKUP(L$20,$S$18:$AW645,ROW($S645)-ROW($S$18)+1,FALSE)</f>
        <v>163</v>
      </c>
      <c r="M645" s="65">
        <f>HLOOKUP(M$20,$S$18:$AW645,ROW($S645)-ROW($S$18)+1,FALSE)</f>
        <v>155</v>
      </c>
      <c r="N645" s="66">
        <f t="shared" si="14"/>
        <v>-4.9079754601227044E-2</v>
      </c>
      <c r="O645" s="31">
        <f>IF(ISERROR(SUMIF($B$21:$B$672,$B645,$M$21:$M$672)/SUMIF($B$21:$B$672,$B645,$L$21:$L$672)-1),"-",SUMIF($B$21:$B$672,$B645,$M$21:$M$672)/SUMIF($B$21:$B$672,$B645,$L$21:$L$672)-1)</f>
        <v>-6.2870309414088221E-2</v>
      </c>
      <c r="P645" s="31">
        <f>IF(ISERROR(SUMIF($J$21:$J$672,$J645,$M$21:$M$672)/SUMIF($J$21:$J$672,$J645,$L$21:$L$672)-1),"-",SUMIF($J$21:$J$672,$J645,$M$21:$M$672)/SUMIF($J$21:$J$672,$J645,$L$21:$L$672)-1)</f>
        <v>-7.0426716141001822E-2</v>
      </c>
      <c r="Q645" s="31">
        <f>IF(ISERROR(SUMIF($K$21:$K$672,$K645,$M$21:$M$672)/SUMIF($K$21:$K$672,$K645,$L$21:$L$672)-1),"-",SUMIF($K$21:$K$672,$K645,$M$21:$M$672)/SUMIF($K$21:$K$672,$K645,$L$21:$L$672)-1)</f>
        <v>-5.2308392085512856E-2</v>
      </c>
      <c r="R645" s="31">
        <f>IF(ISERROR(SUMIF($I$21:$I$672,$I645,$M$21:$M$672)/SUMIF($I$21:$I$672,$I645,$L$21:$L$672)-1),"-",SUMIF($I$21:$I$672,$I645,$M$21:$M$672)/SUMIF($I$21:$I$672,$I645,$L$21:$L$672)-1)</f>
        <v>-7.0426716141001822E-2</v>
      </c>
      <c r="S645" s="46">
        <v>287</v>
      </c>
      <c r="T645" s="46">
        <v>383</v>
      </c>
      <c r="U645" s="46">
        <v>365</v>
      </c>
      <c r="V645" s="46">
        <v>164</v>
      </c>
      <c r="W645" s="46">
        <v>167</v>
      </c>
      <c r="X645" s="46">
        <v>163</v>
      </c>
      <c r="Y645" s="46">
        <v>166</v>
      </c>
      <c r="Z645" s="46">
        <v>167</v>
      </c>
      <c r="AA645" s="46">
        <v>168</v>
      </c>
      <c r="AB645" s="46">
        <v>165</v>
      </c>
      <c r="AC645" s="46">
        <v>155</v>
      </c>
      <c r="AD645" s="46">
        <v>145</v>
      </c>
      <c r="AE645" s="46">
        <v>138</v>
      </c>
      <c r="AF645" s="46">
        <v>135</v>
      </c>
      <c r="AG645" s="46">
        <v>130</v>
      </c>
      <c r="AH645" s="46">
        <v>127</v>
      </c>
      <c r="AI645" s="46">
        <v>124</v>
      </c>
      <c r="AJ645" s="46">
        <v>123</v>
      </c>
      <c r="AK645" s="46">
        <v>119</v>
      </c>
      <c r="AL645" s="46">
        <v>117</v>
      </c>
      <c r="AM645" s="46">
        <v>119</v>
      </c>
      <c r="AN645" s="46">
        <v>121</v>
      </c>
      <c r="AO645" s="46">
        <v>124</v>
      </c>
      <c r="AP645" s="46">
        <v>124</v>
      </c>
      <c r="AQ645" s="46">
        <v>127</v>
      </c>
      <c r="AR645" s="47">
        <v>130</v>
      </c>
      <c r="AS645" s="80" t="str">
        <f>IF(COUNTIF(B$20:B645,B645)=1,1,"-")</f>
        <v>-</v>
      </c>
      <c r="AT645" s="80" t="str">
        <f>IF(COUNTIF(J$20:J645,J645)=1,1,"-")</f>
        <v>-</v>
      </c>
      <c r="AU645" s="80" t="str">
        <f>IF(COUNTIF(K$20:K645,K645)=1,1,"-")</f>
        <v>-</v>
      </c>
      <c r="AV645" s="80" t="str">
        <f>IF(COUNTIF(I$20:I645,I645)=1,1,"-")</f>
        <v>-</v>
      </c>
      <c r="AW645" s="48" t="s">
        <v>241</v>
      </c>
      <c r="AZ645"/>
      <c r="BA645"/>
      <c r="BB645"/>
      <c r="BC645"/>
      <c r="BD645"/>
    </row>
    <row r="646" spans="1:56" ht="15.75" customHeight="1" x14ac:dyDescent="0.2">
      <c r="A646" s="93" t="s">
        <v>1798</v>
      </c>
      <c r="B646" s="95" t="s">
        <v>1938</v>
      </c>
      <c r="C646" s="94" t="s">
        <v>1939</v>
      </c>
      <c r="D646" s="94" t="s">
        <v>91</v>
      </c>
      <c r="E646" s="94" t="s">
        <v>91</v>
      </c>
      <c r="F646" s="94" t="s">
        <v>395</v>
      </c>
      <c r="G646" s="96" t="s">
        <v>1747</v>
      </c>
      <c r="H646" s="96" t="s">
        <v>1664</v>
      </c>
      <c r="I646" s="96" t="s">
        <v>91</v>
      </c>
      <c r="J646" s="96" t="s">
        <v>91</v>
      </c>
      <c r="K646" s="96" t="s">
        <v>395</v>
      </c>
      <c r="L646" s="65">
        <f>HLOOKUP(L$20,$S$18:$AW646,ROW($S646)-ROW($S$18)+1,FALSE)</f>
        <v>156</v>
      </c>
      <c r="M646" s="65">
        <f>HLOOKUP(M$20,$S$18:$AW646,ROW($S646)-ROW($S$18)+1,FALSE)</f>
        <v>170</v>
      </c>
      <c r="N646" s="66">
        <f t="shared" si="14"/>
        <v>8.9743589743589647E-2</v>
      </c>
      <c r="O646" s="31">
        <f>IF(ISERROR(SUMIF($B$21:$B$672,$B646,$M$21:$M$672)/SUMIF($B$21:$B$672,$B646,$L$21:$L$672)-1),"-",SUMIF($B$21:$B$672,$B646,$M$21:$M$672)/SUMIF($B$21:$B$672,$B646,$L$21:$L$672)-1)</f>
        <v>1.4056224899598346E-2</v>
      </c>
      <c r="P646" s="31">
        <f>IF(ISERROR(SUMIF($J$21:$J$672,$J646,$M$21:$M$672)/SUMIF($J$21:$J$672,$J646,$L$21:$L$672)-1),"-",SUMIF($J$21:$J$672,$J646,$M$21:$M$672)/SUMIF($J$21:$J$672,$J646,$L$21:$L$672)-1)</f>
        <v>-3.5656317084664102E-2</v>
      </c>
      <c r="Q646" s="31">
        <f>IF(ISERROR(SUMIF($K$21:$K$672,$K646,$M$21:$M$672)/SUMIF($K$21:$K$672,$K646,$L$21:$L$672)-1),"-",SUMIF($K$21:$K$672,$K646,$M$21:$M$672)/SUMIF($K$21:$K$672,$K646,$L$21:$L$672)-1)</f>
        <v>-1.9312825455785054E-2</v>
      </c>
      <c r="R646" s="31">
        <f>IF(ISERROR(SUMIF($I$21:$I$672,$I646,$M$21:$M$672)/SUMIF($I$21:$I$672,$I646,$L$21:$L$672)-1),"-",SUMIF($I$21:$I$672,$I646,$M$21:$M$672)/SUMIF($I$21:$I$672,$I646,$L$21:$L$672)-1)</f>
        <v>-3.5656317084664102E-2</v>
      </c>
      <c r="S646" s="46">
        <v>139</v>
      </c>
      <c r="T646" s="46">
        <v>155</v>
      </c>
      <c r="U646" s="46">
        <v>142</v>
      </c>
      <c r="V646" s="46">
        <v>141</v>
      </c>
      <c r="W646" s="46">
        <v>152</v>
      </c>
      <c r="X646" s="46">
        <v>156</v>
      </c>
      <c r="Y646" s="46">
        <v>162</v>
      </c>
      <c r="Z646" s="46">
        <v>164</v>
      </c>
      <c r="AA646" s="46">
        <v>165</v>
      </c>
      <c r="AB646" s="46">
        <v>171</v>
      </c>
      <c r="AC646" s="46">
        <v>170</v>
      </c>
      <c r="AD646" s="46">
        <v>178</v>
      </c>
      <c r="AE646" s="46">
        <v>177</v>
      </c>
      <c r="AF646" s="46">
        <v>172</v>
      </c>
      <c r="AG646" s="46">
        <v>174</v>
      </c>
      <c r="AH646" s="46">
        <v>180</v>
      </c>
      <c r="AI646" s="46">
        <v>172</v>
      </c>
      <c r="AJ646" s="46">
        <v>179</v>
      </c>
      <c r="AK646" s="46">
        <v>181</v>
      </c>
      <c r="AL646" s="46">
        <v>180</v>
      </c>
      <c r="AM646" s="46">
        <v>179</v>
      </c>
      <c r="AN646" s="46">
        <v>176</v>
      </c>
      <c r="AO646" s="46">
        <v>177</v>
      </c>
      <c r="AP646" s="46">
        <v>183</v>
      </c>
      <c r="AQ646" s="46">
        <v>183</v>
      </c>
      <c r="AR646" s="47">
        <v>182</v>
      </c>
      <c r="AS646" s="80" t="str">
        <f>IF(COUNTIF(B$20:B646,B646)=1,1,"-")</f>
        <v>-</v>
      </c>
      <c r="AT646" s="80" t="str">
        <f>IF(COUNTIF(J$20:J646,J646)=1,1,"-")</f>
        <v>-</v>
      </c>
      <c r="AU646" s="80" t="str">
        <f>IF(COUNTIF(K$20:K646,K646)=1,1,"-")</f>
        <v>-</v>
      </c>
      <c r="AV646" s="80" t="str">
        <f>IF(COUNTIF(I$20:I646,I646)=1,1,"-")</f>
        <v>-</v>
      </c>
      <c r="AW646" s="48" t="s">
        <v>241</v>
      </c>
      <c r="AZ646"/>
      <c r="BA646"/>
      <c r="BB646"/>
      <c r="BC646"/>
      <c r="BD646"/>
    </row>
    <row r="647" spans="1:56" ht="15.75" customHeight="1" x14ac:dyDescent="0.2">
      <c r="A647" s="93" t="s">
        <v>1798</v>
      </c>
      <c r="B647" s="95" t="s">
        <v>2162</v>
      </c>
      <c r="C647" s="94" t="s">
        <v>2163</v>
      </c>
      <c r="D647" s="94" t="s">
        <v>64</v>
      </c>
      <c r="E647" s="94" t="s">
        <v>64</v>
      </c>
      <c r="F647" s="94" t="s">
        <v>389</v>
      </c>
      <c r="G647" s="96" t="s">
        <v>1748</v>
      </c>
      <c r="H647" s="96" t="s">
        <v>1749</v>
      </c>
      <c r="I647" s="96" t="s">
        <v>64</v>
      </c>
      <c r="J647" s="96" t="s">
        <v>64</v>
      </c>
      <c r="K647" s="96" t="s">
        <v>389</v>
      </c>
      <c r="L647" s="65">
        <f>HLOOKUP(L$20,$S$18:$AW647,ROW($S647)-ROW($S$18)+1,FALSE)</f>
        <v>144</v>
      </c>
      <c r="M647" s="65">
        <f>HLOOKUP(M$20,$S$18:$AW647,ROW($S647)-ROW($S$18)+1,FALSE)</f>
        <v>176</v>
      </c>
      <c r="N647" s="66">
        <f t="shared" si="14"/>
        <v>0.22222222222222232</v>
      </c>
      <c r="O647" s="31">
        <f>IF(ISERROR(SUMIF($B$21:$B$672,$B647,$M$21:$M$672)/SUMIF($B$21:$B$672,$B647,$L$21:$L$672)-1),"-",SUMIF($B$21:$B$672,$B647,$M$21:$M$672)/SUMIF($B$21:$B$672,$B647,$L$21:$L$672)-1)</f>
        <v>-6.0647571606475714E-2</v>
      </c>
      <c r="P647" s="31">
        <f>IF(ISERROR(SUMIF($J$21:$J$672,$J647,$M$21:$M$672)/SUMIF($J$21:$J$672,$J647,$L$21:$L$672)-1),"-",SUMIF($J$21:$J$672,$J647,$M$21:$M$672)/SUMIF($J$21:$J$672,$J647,$L$21:$L$672)-1)</f>
        <v>-5.3069192393897735E-2</v>
      </c>
      <c r="Q647" s="31">
        <f>IF(ISERROR(SUMIF($K$21:$K$672,$K647,$M$21:$M$672)/SUMIF($K$21:$K$672,$K647,$L$21:$L$672)-1),"-",SUMIF($K$21:$K$672,$K647,$M$21:$M$672)/SUMIF($K$21:$K$672,$K647,$L$21:$L$672)-1)</f>
        <v>-7.8231982896267982E-2</v>
      </c>
      <c r="R647" s="31">
        <f>IF(ISERROR(SUMIF($I$21:$I$672,$I647,$M$21:$M$672)/SUMIF($I$21:$I$672,$I647,$L$21:$L$672)-1),"-",SUMIF($I$21:$I$672,$I647,$M$21:$M$672)/SUMIF($I$21:$I$672,$I647,$L$21:$L$672)-1)</f>
        <v>-5.3069192393897735E-2</v>
      </c>
      <c r="S647" s="46">
        <v>77</v>
      </c>
      <c r="T647" s="46">
        <v>102</v>
      </c>
      <c r="U647" s="46">
        <v>96</v>
      </c>
      <c r="V647" s="46">
        <v>103</v>
      </c>
      <c r="W647" s="46">
        <v>132</v>
      </c>
      <c r="X647" s="46">
        <v>144</v>
      </c>
      <c r="Y647" s="46">
        <v>163</v>
      </c>
      <c r="Z647" s="46">
        <v>179</v>
      </c>
      <c r="AA647" s="46">
        <v>188</v>
      </c>
      <c r="AB647" s="46">
        <v>181</v>
      </c>
      <c r="AC647" s="46">
        <v>176</v>
      </c>
      <c r="AD647" s="46">
        <v>173</v>
      </c>
      <c r="AE647" s="46">
        <v>173</v>
      </c>
      <c r="AF647" s="46">
        <v>172</v>
      </c>
      <c r="AG647" s="46">
        <v>171</v>
      </c>
      <c r="AH647" s="46">
        <v>168</v>
      </c>
      <c r="AI647" s="46">
        <v>167</v>
      </c>
      <c r="AJ647" s="46">
        <v>165</v>
      </c>
      <c r="AK647" s="46">
        <v>165</v>
      </c>
      <c r="AL647" s="46">
        <v>166</v>
      </c>
      <c r="AM647" s="46">
        <v>166</v>
      </c>
      <c r="AN647" s="46">
        <v>167</v>
      </c>
      <c r="AO647" s="46">
        <v>169</v>
      </c>
      <c r="AP647" s="46">
        <v>171</v>
      </c>
      <c r="AQ647" s="46">
        <v>174</v>
      </c>
      <c r="AR647" s="47">
        <v>176</v>
      </c>
      <c r="AS647" s="80" t="str">
        <f>IF(COUNTIF(B$20:B647,B647)=1,1,"-")</f>
        <v>-</v>
      </c>
      <c r="AT647" s="80" t="str">
        <f>IF(COUNTIF(J$20:J647,J647)=1,1,"-")</f>
        <v>-</v>
      </c>
      <c r="AU647" s="80" t="str">
        <f>IF(COUNTIF(K$20:K647,K647)=1,1,"-")</f>
        <v>-</v>
      </c>
      <c r="AV647" s="80" t="str">
        <f>IF(COUNTIF(I$20:I647,I647)=1,1,"-")</f>
        <v>-</v>
      </c>
      <c r="AW647" s="48" t="s">
        <v>241</v>
      </c>
      <c r="AZ647"/>
      <c r="BA647"/>
      <c r="BB647"/>
      <c r="BC647"/>
      <c r="BD647"/>
    </row>
    <row r="648" spans="1:56" ht="15.75" customHeight="1" x14ac:dyDescent="0.2">
      <c r="A648" s="93" t="s">
        <v>1798</v>
      </c>
      <c r="B648" s="95" t="s">
        <v>2080</v>
      </c>
      <c r="C648" s="94" t="s">
        <v>2081</v>
      </c>
      <c r="D648" s="94" t="s">
        <v>39</v>
      </c>
      <c r="E648" s="94" t="s">
        <v>39</v>
      </c>
      <c r="F648" s="94" t="s">
        <v>384</v>
      </c>
      <c r="G648" s="96" t="s">
        <v>1750</v>
      </c>
      <c r="H648" s="96" t="s">
        <v>1751</v>
      </c>
      <c r="I648" s="96" t="s">
        <v>371</v>
      </c>
      <c r="J648" s="96" t="s">
        <v>39</v>
      </c>
      <c r="K648" s="96" t="s">
        <v>384</v>
      </c>
      <c r="L648" s="65">
        <f>HLOOKUP(L$20,$S$18:$AW648,ROW($S648)-ROW($S$18)+1,FALSE)</f>
        <v>178</v>
      </c>
      <c r="M648" s="65">
        <f>HLOOKUP(M$20,$S$18:$AW648,ROW($S648)-ROW($S$18)+1,FALSE)</f>
        <v>186</v>
      </c>
      <c r="N648" s="66">
        <f t="shared" si="14"/>
        <v>4.4943820224719211E-2</v>
      </c>
      <c r="O648" s="31">
        <f>IF(ISERROR(SUMIF($B$21:$B$672,$B648,$M$21:$M$672)/SUMIF($B$21:$B$672,$B648,$L$21:$L$672)-1),"-",SUMIF($B$21:$B$672,$B648,$M$21:$M$672)/SUMIF($B$21:$B$672,$B648,$L$21:$L$672)-1)</f>
        <v>1.4836232639711788E-2</v>
      </c>
      <c r="P648" s="31">
        <f>IF(ISERROR(SUMIF($J$21:$J$672,$J648,$M$21:$M$672)/SUMIF($J$21:$J$672,$J648,$L$21:$L$672)-1),"-",SUMIF($J$21:$J$672,$J648,$M$21:$M$672)/SUMIF($J$21:$J$672,$J648,$L$21:$L$672)-1)</f>
        <v>1.3258691809074907E-3</v>
      </c>
      <c r="Q648" s="31">
        <f>IF(ISERROR(SUMIF($K$21:$K$672,$K648,$M$21:$M$672)/SUMIF($K$21:$K$672,$K648,$L$21:$L$672)-1),"-",SUMIF($K$21:$K$672,$K648,$M$21:$M$672)/SUMIF($K$21:$K$672,$K648,$L$21:$L$672)-1)</f>
        <v>-2.2365450582957913E-2</v>
      </c>
      <c r="R648" s="31">
        <f>IF(ISERROR(SUMIF($I$21:$I$672,$I648,$M$21:$M$672)/SUMIF($I$21:$I$672,$I648,$L$21:$L$672)-1),"-",SUMIF($I$21:$I$672,$I648,$M$21:$M$672)/SUMIF($I$21:$I$672,$I648,$L$21:$L$672)-1)</f>
        <v>7.7519379844961156E-2</v>
      </c>
      <c r="S648" s="46">
        <v>115</v>
      </c>
      <c r="T648" s="46">
        <v>140</v>
      </c>
      <c r="U648" s="46">
        <v>145</v>
      </c>
      <c r="V648" s="46">
        <v>148</v>
      </c>
      <c r="W648" s="46">
        <v>162</v>
      </c>
      <c r="X648" s="46">
        <v>178</v>
      </c>
      <c r="Y648" s="46">
        <v>192</v>
      </c>
      <c r="Z648" s="46">
        <v>198</v>
      </c>
      <c r="AA648" s="46">
        <v>200</v>
      </c>
      <c r="AB648" s="46">
        <v>198</v>
      </c>
      <c r="AC648" s="46">
        <v>186</v>
      </c>
      <c r="AD648" s="46">
        <v>171</v>
      </c>
      <c r="AE648" s="46">
        <v>167</v>
      </c>
      <c r="AF648" s="46">
        <v>164</v>
      </c>
      <c r="AG648" s="46">
        <v>164</v>
      </c>
      <c r="AH648" s="46">
        <v>165</v>
      </c>
      <c r="AI648" s="46">
        <v>163</v>
      </c>
      <c r="AJ648" s="46">
        <v>165</v>
      </c>
      <c r="AK648" s="46">
        <v>164</v>
      </c>
      <c r="AL648" s="46">
        <v>163</v>
      </c>
      <c r="AM648" s="46">
        <v>164</v>
      </c>
      <c r="AN648" s="46">
        <v>164</v>
      </c>
      <c r="AO648" s="46">
        <v>168</v>
      </c>
      <c r="AP648" s="46">
        <v>170</v>
      </c>
      <c r="AQ648" s="46">
        <v>172</v>
      </c>
      <c r="AR648" s="47">
        <v>175</v>
      </c>
      <c r="AS648" s="80" t="str">
        <f>IF(COUNTIF(B$20:B648,B648)=1,1,"-")</f>
        <v>-</v>
      </c>
      <c r="AT648" s="80" t="str">
        <f>IF(COUNTIF(J$20:J648,J648)=1,1,"-")</f>
        <v>-</v>
      </c>
      <c r="AU648" s="80" t="str">
        <f>IF(COUNTIF(K$20:K648,K648)=1,1,"-")</f>
        <v>-</v>
      </c>
      <c r="AV648" s="80" t="str">
        <f>IF(COUNTIF(I$20:I648,I648)=1,1,"-")</f>
        <v>-</v>
      </c>
      <c r="AW648" s="48" t="s">
        <v>241</v>
      </c>
      <c r="AZ648"/>
      <c r="BA648"/>
      <c r="BB648"/>
      <c r="BC648"/>
      <c r="BD648"/>
    </row>
    <row r="649" spans="1:56" ht="15.75" customHeight="1" x14ac:dyDescent="0.2">
      <c r="A649" s="93" t="s">
        <v>1798</v>
      </c>
      <c r="B649" s="95" t="s">
        <v>2358</v>
      </c>
      <c r="C649" s="94" t="s">
        <v>2359</v>
      </c>
      <c r="D649" s="94" t="s">
        <v>23</v>
      </c>
      <c r="E649" s="94" t="s">
        <v>23</v>
      </c>
      <c r="F649" s="94" t="s">
        <v>391</v>
      </c>
      <c r="G649" s="96" t="s">
        <v>1752</v>
      </c>
      <c r="H649" s="96" t="s">
        <v>1753</v>
      </c>
      <c r="I649" s="96" t="s">
        <v>23</v>
      </c>
      <c r="J649" s="96" t="s">
        <v>23</v>
      </c>
      <c r="K649" s="96" t="s">
        <v>391</v>
      </c>
      <c r="L649" s="65">
        <f>HLOOKUP(L$20,$S$18:$AW649,ROW($S649)-ROW($S$18)+1,FALSE)</f>
        <v>1429</v>
      </c>
      <c r="M649" s="65">
        <f>HLOOKUP(M$20,$S$18:$AW649,ROW($S649)-ROW($S$18)+1,FALSE)</f>
        <v>1410</v>
      </c>
      <c r="N649" s="66">
        <f t="shared" si="14"/>
        <v>-1.3296011196641033E-2</v>
      </c>
      <c r="O649" s="31">
        <f>IF(ISERROR(SUMIF($B$21:$B$672,$B649,$M$21:$M$672)/SUMIF($B$21:$B$672,$B649,$L$21:$L$672)-1),"-",SUMIF($B$21:$B$672,$B649,$M$21:$M$672)/SUMIF($B$21:$B$672,$B649,$L$21:$L$672)-1)</f>
        <v>-1.3296011196641033E-2</v>
      </c>
      <c r="P649" s="31">
        <f>IF(ISERROR(SUMIF($J$21:$J$672,$J649,$M$21:$M$672)/SUMIF($J$21:$J$672,$J649,$L$21:$L$672)-1),"-",SUMIF($J$21:$J$672,$J649,$M$21:$M$672)/SUMIF($J$21:$J$672,$J649,$L$21:$L$672)-1)</f>
        <v>1.7005501076297502E-2</v>
      </c>
      <c r="Q649" s="31">
        <f>IF(ISERROR(SUMIF($K$21:$K$672,$K649,$M$21:$M$672)/SUMIF($K$21:$K$672,$K649,$L$21:$L$672)-1),"-",SUMIF($K$21:$K$672,$K649,$M$21:$M$672)/SUMIF($K$21:$K$672,$K649,$L$21:$L$672)-1)</f>
        <v>-3.0916047319583084E-2</v>
      </c>
      <c r="R649" s="31">
        <f>IF(ISERROR(SUMIF($I$21:$I$672,$I649,$M$21:$M$672)/SUMIF($I$21:$I$672,$I649,$L$21:$L$672)-1),"-",SUMIF($I$21:$I$672,$I649,$M$21:$M$672)/SUMIF($I$21:$I$672,$I649,$L$21:$L$672)-1)</f>
        <v>1.7005501076297502E-2</v>
      </c>
      <c r="S649" s="46">
        <v>353</v>
      </c>
      <c r="T649" s="46">
        <v>533</v>
      </c>
      <c r="U649" s="46">
        <v>842</v>
      </c>
      <c r="V649" s="46">
        <v>1127</v>
      </c>
      <c r="W649" s="46">
        <v>1373</v>
      </c>
      <c r="X649" s="46">
        <v>1429</v>
      </c>
      <c r="Y649" s="46">
        <v>1436</v>
      </c>
      <c r="Z649" s="46">
        <v>1387</v>
      </c>
      <c r="AA649" s="46">
        <v>1330</v>
      </c>
      <c r="AB649" s="46">
        <v>1355</v>
      </c>
      <c r="AC649" s="46">
        <v>1410</v>
      </c>
      <c r="AD649" s="46">
        <v>1463</v>
      </c>
      <c r="AE649" s="46">
        <v>1499</v>
      </c>
      <c r="AF649" s="46">
        <v>1511</v>
      </c>
      <c r="AG649" s="46">
        <v>1512</v>
      </c>
      <c r="AH649" s="46">
        <v>1497</v>
      </c>
      <c r="AI649" s="46">
        <v>1491</v>
      </c>
      <c r="AJ649" s="46">
        <v>1492</v>
      </c>
      <c r="AK649" s="46">
        <v>1491</v>
      </c>
      <c r="AL649" s="46">
        <v>1491</v>
      </c>
      <c r="AM649" s="46">
        <v>1508</v>
      </c>
      <c r="AN649" s="46">
        <v>1534</v>
      </c>
      <c r="AO649" s="46">
        <v>1562</v>
      </c>
      <c r="AP649" s="46">
        <v>1598</v>
      </c>
      <c r="AQ649" s="46">
        <v>1637</v>
      </c>
      <c r="AR649" s="47">
        <v>1685</v>
      </c>
      <c r="AS649" s="80">
        <f>IF(COUNTIF(B$20:B649,B649)=1,1,"-")</f>
        <v>1</v>
      </c>
      <c r="AT649" s="80" t="str">
        <f>IF(COUNTIF(J$20:J649,J649)=1,1,"-")</f>
        <v>-</v>
      </c>
      <c r="AU649" s="80" t="str">
        <f>IF(COUNTIF(K$20:K649,K649)=1,1,"-")</f>
        <v>-</v>
      </c>
      <c r="AV649" s="80" t="str">
        <f>IF(COUNTIF(I$20:I649,I649)=1,1,"-")</f>
        <v>-</v>
      </c>
      <c r="AW649" s="48" t="s">
        <v>241</v>
      </c>
      <c r="AZ649"/>
      <c r="BA649"/>
      <c r="BB649"/>
      <c r="BC649"/>
      <c r="BD649"/>
    </row>
    <row r="650" spans="1:56" ht="15.75" customHeight="1" x14ac:dyDescent="0.2">
      <c r="A650" s="93" t="s">
        <v>1798</v>
      </c>
      <c r="B650" s="95" t="s">
        <v>2025</v>
      </c>
      <c r="C650" s="94" t="s">
        <v>2026</v>
      </c>
      <c r="D650" s="94" t="s">
        <v>39</v>
      </c>
      <c r="E650" s="94" t="s">
        <v>39</v>
      </c>
      <c r="F650" s="94" t="s">
        <v>384</v>
      </c>
      <c r="G650" s="96" t="s">
        <v>1754</v>
      </c>
      <c r="H650" s="96" t="s">
        <v>1755</v>
      </c>
      <c r="I650" s="96" t="s">
        <v>39</v>
      </c>
      <c r="J650" s="96" t="s">
        <v>39</v>
      </c>
      <c r="K650" s="96" t="s">
        <v>384</v>
      </c>
      <c r="L650" s="65">
        <f>HLOOKUP(L$20,$S$18:$AW650,ROW($S650)-ROW($S$18)+1,FALSE)</f>
        <v>184</v>
      </c>
      <c r="M650" s="65">
        <f>HLOOKUP(M$20,$S$18:$AW650,ROW($S650)-ROW($S$18)+1,FALSE)</f>
        <v>159</v>
      </c>
      <c r="N650" s="66">
        <f t="shared" si="14"/>
        <v>-0.13586956521739135</v>
      </c>
      <c r="O650" s="31">
        <f>IF(ISERROR(SUMIF($B$21:$B$672,$B650,$M$21:$M$672)/SUMIF($B$21:$B$672,$B650,$L$21:$L$672)-1),"-",SUMIF($B$21:$B$672,$B650,$M$21:$M$672)/SUMIF($B$21:$B$672,$B650,$L$21:$L$672)-1)</f>
        <v>-8.0228514654744121E-2</v>
      </c>
      <c r="P650" s="31">
        <f>IF(ISERROR(SUMIF($J$21:$J$672,$J650,$M$21:$M$672)/SUMIF($J$21:$J$672,$J650,$L$21:$L$672)-1),"-",SUMIF($J$21:$J$672,$J650,$M$21:$M$672)/SUMIF($J$21:$J$672,$J650,$L$21:$L$672)-1)</f>
        <v>1.3258691809074907E-3</v>
      </c>
      <c r="Q650" s="31">
        <f>IF(ISERROR(SUMIF($K$21:$K$672,$K650,$M$21:$M$672)/SUMIF($K$21:$K$672,$K650,$L$21:$L$672)-1),"-",SUMIF($K$21:$K$672,$K650,$M$21:$M$672)/SUMIF($K$21:$K$672,$K650,$L$21:$L$672)-1)</f>
        <v>-2.2365450582957913E-2</v>
      </c>
      <c r="R650" s="31">
        <f>IF(ISERROR(SUMIF($I$21:$I$672,$I650,$M$21:$M$672)/SUMIF($I$21:$I$672,$I650,$L$21:$L$672)-1),"-",SUMIF($I$21:$I$672,$I650,$M$21:$M$672)/SUMIF($I$21:$I$672,$I650,$L$21:$L$672)-1)</f>
        <v>9.9792929670883268E-5</v>
      </c>
      <c r="S650" s="46">
        <v>149</v>
      </c>
      <c r="T650" s="46">
        <v>170</v>
      </c>
      <c r="U650" s="46">
        <v>189</v>
      </c>
      <c r="V650" s="46">
        <v>170</v>
      </c>
      <c r="W650" s="46">
        <v>169</v>
      </c>
      <c r="X650" s="46">
        <v>184</v>
      </c>
      <c r="Y650" s="46">
        <v>176</v>
      </c>
      <c r="Z650" s="46">
        <v>170</v>
      </c>
      <c r="AA650" s="46">
        <v>168</v>
      </c>
      <c r="AB650" s="46">
        <v>162</v>
      </c>
      <c r="AC650" s="46">
        <v>159</v>
      </c>
      <c r="AD650" s="46">
        <v>157</v>
      </c>
      <c r="AE650" s="46">
        <v>155</v>
      </c>
      <c r="AF650" s="46">
        <v>154</v>
      </c>
      <c r="AG650" s="46">
        <v>155</v>
      </c>
      <c r="AH650" s="46">
        <v>156</v>
      </c>
      <c r="AI650" s="46">
        <v>156</v>
      </c>
      <c r="AJ650" s="46">
        <v>156</v>
      </c>
      <c r="AK650" s="46">
        <v>156</v>
      </c>
      <c r="AL650" s="46">
        <v>156</v>
      </c>
      <c r="AM650" s="46">
        <v>156</v>
      </c>
      <c r="AN650" s="46">
        <v>157</v>
      </c>
      <c r="AO650" s="46">
        <v>159</v>
      </c>
      <c r="AP650" s="46">
        <v>160</v>
      </c>
      <c r="AQ650" s="46">
        <v>162</v>
      </c>
      <c r="AR650" s="47">
        <v>164</v>
      </c>
      <c r="AS650" s="80" t="str">
        <f>IF(COUNTIF(B$20:B650,B650)=1,1,"-")</f>
        <v>-</v>
      </c>
      <c r="AT650" s="80" t="str">
        <f>IF(COUNTIF(J$20:J650,J650)=1,1,"-")</f>
        <v>-</v>
      </c>
      <c r="AU650" s="80" t="str">
        <f>IF(COUNTIF(K$20:K650,K650)=1,1,"-")</f>
        <v>-</v>
      </c>
      <c r="AV650" s="80" t="str">
        <f>IF(COUNTIF(I$20:I650,I650)=1,1,"-")</f>
        <v>-</v>
      </c>
      <c r="AW650" s="48" t="s">
        <v>241</v>
      </c>
      <c r="AZ650"/>
      <c r="BA650"/>
      <c r="BB650"/>
      <c r="BC650"/>
      <c r="BD650"/>
    </row>
    <row r="651" spans="1:56" ht="15.75" customHeight="1" x14ac:dyDescent="0.2">
      <c r="A651" s="93" t="s">
        <v>1798</v>
      </c>
      <c r="B651" s="95" t="s">
        <v>2025</v>
      </c>
      <c r="C651" s="94" t="s">
        <v>2026</v>
      </c>
      <c r="D651" s="94" t="s">
        <v>39</v>
      </c>
      <c r="E651" s="94" t="s">
        <v>39</v>
      </c>
      <c r="F651" s="94" t="s">
        <v>384</v>
      </c>
      <c r="G651" s="96" t="s">
        <v>1756</v>
      </c>
      <c r="H651" s="96" t="s">
        <v>1757</v>
      </c>
      <c r="I651" s="96" t="s">
        <v>39</v>
      </c>
      <c r="J651" s="96" t="s">
        <v>39</v>
      </c>
      <c r="K651" s="96" t="s">
        <v>384</v>
      </c>
      <c r="L651" s="65">
        <f>HLOOKUP(L$20,$S$18:$AW651,ROW($S651)-ROW($S$18)+1,FALSE)</f>
        <v>189</v>
      </c>
      <c r="M651" s="65">
        <f>HLOOKUP(M$20,$S$18:$AW651,ROW($S651)-ROW($S$18)+1,FALSE)</f>
        <v>169</v>
      </c>
      <c r="N651" s="66">
        <f t="shared" si="14"/>
        <v>-0.10582010582010581</v>
      </c>
      <c r="O651" s="31">
        <f>IF(ISERROR(SUMIF($B$21:$B$672,$B651,$M$21:$M$672)/SUMIF($B$21:$B$672,$B651,$L$21:$L$672)-1),"-",SUMIF($B$21:$B$672,$B651,$M$21:$M$672)/SUMIF($B$21:$B$672,$B651,$L$21:$L$672)-1)</f>
        <v>-8.0228514654744121E-2</v>
      </c>
      <c r="P651" s="31">
        <f>IF(ISERROR(SUMIF($J$21:$J$672,$J651,$M$21:$M$672)/SUMIF($J$21:$J$672,$J651,$L$21:$L$672)-1),"-",SUMIF($J$21:$J$672,$J651,$M$21:$M$672)/SUMIF($J$21:$J$672,$J651,$L$21:$L$672)-1)</f>
        <v>1.3258691809074907E-3</v>
      </c>
      <c r="Q651" s="31">
        <f>IF(ISERROR(SUMIF($K$21:$K$672,$K651,$M$21:$M$672)/SUMIF($K$21:$K$672,$K651,$L$21:$L$672)-1),"-",SUMIF($K$21:$K$672,$K651,$M$21:$M$672)/SUMIF($K$21:$K$672,$K651,$L$21:$L$672)-1)</f>
        <v>-2.2365450582957913E-2</v>
      </c>
      <c r="R651" s="31">
        <f>IF(ISERROR(SUMIF($I$21:$I$672,$I651,$M$21:$M$672)/SUMIF($I$21:$I$672,$I651,$L$21:$L$672)-1),"-",SUMIF($I$21:$I$672,$I651,$M$21:$M$672)/SUMIF($I$21:$I$672,$I651,$L$21:$L$672)-1)</f>
        <v>9.9792929670883268E-5</v>
      </c>
      <c r="S651" s="46">
        <v>208</v>
      </c>
      <c r="T651" s="46">
        <v>186</v>
      </c>
      <c r="U651" s="46">
        <v>192</v>
      </c>
      <c r="V651" s="46">
        <v>191</v>
      </c>
      <c r="W651" s="46">
        <v>194</v>
      </c>
      <c r="X651" s="46">
        <v>189</v>
      </c>
      <c r="Y651" s="46">
        <v>191</v>
      </c>
      <c r="Z651" s="46">
        <v>190</v>
      </c>
      <c r="AA651" s="46">
        <v>184</v>
      </c>
      <c r="AB651" s="46">
        <v>174</v>
      </c>
      <c r="AC651" s="46">
        <v>169</v>
      </c>
      <c r="AD651" s="46">
        <v>169</v>
      </c>
      <c r="AE651" s="46">
        <v>168</v>
      </c>
      <c r="AF651" s="46">
        <v>169</v>
      </c>
      <c r="AG651" s="46">
        <v>171</v>
      </c>
      <c r="AH651" s="46">
        <v>173</v>
      </c>
      <c r="AI651" s="46">
        <v>175</v>
      </c>
      <c r="AJ651" s="46">
        <v>174</v>
      </c>
      <c r="AK651" s="46">
        <v>175</v>
      </c>
      <c r="AL651" s="46">
        <v>176</v>
      </c>
      <c r="AM651" s="46">
        <v>176</v>
      </c>
      <c r="AN651" s="46">
        <v>178</v>
      </c>
      <c r="AO651" s="46">
        <v>180</v>
      </c>
      <c r="AP651" s="46">
        <v>183</v>
      </c>
      <c r="AQ651" s="46">
        <v>186</v>
      </c>
      <c r="AR651" s="47">
        <v>187</v>
      </c>
      <c r="AS651" s="80" t="str">
        <f>IF(COUNTIF(B$20:B651,B651)=1,1,"-")</f>
        <v>-</v>
      </c>
      <c r="AT651" s="80" t="str">
        <f>IF(COUNTIF(J$20:J651,J651)=1,1,"-")</f>
        <v>-</v>
      </c>
      <c r="AU651" s="80" t="str">
        <f>IF(COUNTIF(K$20:K651,K651)=1,1,"-")</f>
        <v>-</v>
      </c>
      <c r="AV651" s="80" t="str">
        <f>IF(COUNTIF(I$20:I651,I651)=1,1,"-")</f>
        <v>-</v>
      </c>
      <c r="AW651" s="48" t="s">
        <v>241</v>
      </c>
      <c r="AZ651"/>
      <c r="BA651"/>
      <c r="BB651"/>
      <c r="BC651"/>
      <c r="BD651"/>
    </row>
    <row r="652" spans="1:56" ht="15.75" customHeight="1" x14ac:dyDescent="0.2">
      <c r="A652" s="93" t="s">
        <v>1798</v>
      </c>
      <c r="B652" s="95" t="s">
        <v>2188</v>
      </c>
      <c r="C652" s="94" t="s">
        <v>2189</v>
      </c>
      <c r="D652" s="94" t="s">
        <v>289</v>
      </c>
      <c r="E652" s="94" t="s">
        <v>66</v>
      </c>
      <c r="F652" s="94" t="s">
        <v>388</v>
      </c>
      <c r="G652" s="96" t="s">
        <v>1758</v>
      </c>
      <c r="H652" s="96" t="s">
        <v>1759</v>
      </c>
      <c r="I652" s="96" t="s">
        <v>289</v>
      </c>
      <c r="J652" s="96" t="s">
        <v>66</v>
      </c>
      <c r="K652" s="96" t="s">
        <v>388</v>
      </c>
      <c r="L652" s="65">
        <f>HLOOKUP(L$20,$S$18:$AW652,ROW($S652)-ROW($S$18)+1,FALSE)</f>
        <v>116</v>
      </c>
      <c r="M652" s="65">
        <f>HLOOKUP(M$20,$S$18:$AW652,ROW($S652)-ROW($S$18)+1,FALSE)</f>
        <v>84</v>
      </c>
      <c r="N652" s="66">
        <f t="shared" si="14"/>
        <v>-0.27586206896551724</v>
      </c>
      <c r="O652" s="31">
        <f>IF(ISERROR(SUMIF($B$21:$B$672,$B652,$M$21:$M$672)/SUMIF($B$21:$B$672,$B652,$L$21:$L$672)-1),"-",SUMIF($B$21:$B$672,$B652,$M$21:$M$672)/SUMIF($B$21:$B$672,$B652,$L$21:$L$672)-1)</f>
        <v>-0.13100880162491535</v>
      </c>
      <c r="P652" s="31">
        <f>IF(ISERROR(SUMIF($J$21:$J$672,$J652,$M$21:$M$672)/SUMIF($J$21:$J$672,$J652,$L$21:$L$672)-1),"-",SUMIF($J$21:$J$672,$J652,$M$21:$M$672)/SUMIF($J$21:$J$672,$J652,$L$21:$L$672)-1)</f>
        <v>-0.14730100640439159</v>
      </c>
      <c r="Q652" s="31">
        <f>IF(ISERROR(SUMIF($K$21:$K$672,$K652,$M$21:$M$672)/SUMIF($K$21:$K$672,$K652,$L$21:$L$672)-1),"-",SUMIF($K$21:$K$672,$K652,$M$21:$M$672)/SUMIF($K$21:$K$672,$K652,$L$21:$L$672)-1)</f>
        <v>-5.3599033502643612E-2</v>
      </c>
      <c r="R652" s="31">
        <f>IF(ISERROR(SUMIF($I$21:$I$672,$I652,$M$21:$M$672)/SUMIF($I$21:$I$672,$I652,$L$21:$L$672)-1),"-",SUMIF($I$21:$I$672,$I652,$M$21:$M$672)/SUMIF($I$21:$I$672,$I652,$L$21:$L$672)-1)</f>
        <v>-0.14730100640439159</v>
      </c>
      <c r="S652" s="46">
        <v>130</v>
      </c>
      <c r="T652" s="46">
        <v>128</v>
      </c>
      <c r="U652" s="46">
        <v>113</v>
      </c>
      <c r="V652" s="46">
        <v>119</v>
      </c>
      <c r="W652" s="46">
        <v>118</v>
      </c>
      <c r="X652" s="46">
        <v>116</v>
      </c>
      <c r="Y652" s="46">
        <v>108</v>
      </c>
      <c r="Z652" s="46">
        <v>99</v>
      </c>
      <c r="AA652" s="46">
        <v>95</v>
      </c>
      <c r="AB652" s="46">
        <v>89</v>
      </c>
      <c r="AC652" s="46">
        <v>84</v>
      </c>
      <c r="AD652" s="46">
        <v>82</v>
      </c>
      <c r="AE652" s="46">
        <v>80</v>
      </c>
      <c r="AF652" s="46">
        <v>78</v>
      </c>
      <c r="AG652" s="46">
        <v>75</v>
      </c>
      <c r="AH652" s="46">
        <v>74</v>
      </c>
      <c r="AI652" s="46">
        <v>73</v>
      </c>
      <c r="AJ652" s="46">
        <v>72</v>
      </c>
      <c r="AK652" s="46">
        <v>71</v>
      </c>
      <c r="AL652" s="46">
        <v>71</v>
      </c>
      <c r="AM652" s="46">
        <v>72</v>
      </c>
      <c r="AN652" s="46">
        <v>72</v>
      </c>
      <c r="AO652" s="46">
        <v>72</v>
      </c>
      <c r="AP652" s="46">
        <v>74</v>
      </c>
      <c r="AQ652" s="46">
        <v>74</v>
      </c>
      <c r="AR652" s="47">
        <v>76</v>
      </c>
      <c r="AS652" s="80" t="str">
        <f>IF(COUNTIF(B$20:B652,B652)=1,1,"-")</f>
        <v>-</v>
      </c>
      <c r="AT652" s="80" t="str">
        <f>IF(COUNTIF(J$20:J652,J652)=1,1,"-")</f>
        <v>-</v>
      </c>
      <c r="AU652" s="80" t="str">
        <f>IF(COUNTIF(K$20:K652,K652)=1,1,"-")</f>
        <v>-</v>
      </c>
      <c r="AV652" s="80" t="str">
        <f>IF(COUNTIF(I$20:I652,I652)=1,1,"-")</f>
        <v>-</v>
      </c>
      <c r="AW652" s="48" t="s">
        <v>241</v>
      </c>
      <c r="AZ652"/>
      <c r="BA652"/>
      <c r="BB652"/>
      <c r="BC652"/>
      <c r="BD652"/>
    </row>
    <row r="653" spans="1:56" ht="15.75" customHeight="1" x14ac:dyDescent="0.2">
      <c r="A653" s="93" t="s">
        <v>1798</v>
      </c>
      <c r="B653" s="95" t="s">
        <v>2025</v>
      </c>
      <c r="C653" s="94" t="s">
        <v>2026</v>
      </c>
      <c r="D653" s="94" t="s">
        <v>39</v>
      </c>
      <c r="E653" s="94" t="s">
        <v>39</v>
      </c>
      <c r="F653" s="94" t="s">
        <v>384</v>
      </c>
      <c r="G653" s="96" t="s">
        <v>1760</v>
      </c>
      <c r="H653" s="96" t="s">
        <v>1761</v>
      </c>
      <c r="I653" s="96" t="s">
        <v>39</v>
      </c>
      <c r="J653" s="96" t="s">
        <v>39</v>
      </c>
      <c r="K653" s="96" t="s">
        <v>384</v>
      </c>
      <c r="L653" s="65">
        <f>HLOOKUP(L$20,$S$18:$AW653,ROW($S653)-ROW($S$18)+1,FALSE)</f>
        <v>169</v>
      </c>
      <c r="M653" s="65">
        <f>HLOOKUP(M$20,$S$18:$AW653,ROW($S653)-ROW($S$18)+1,FALSE)</f>
        <v>142</v>
      </c>
      <c r="N653" s="66">
        <f t="shared" si="14"/>
        <v>-0.15976331360946749</v>
      </c>
      <c r="O653" s="31">
        <f>IF(ISERROR(SUMIF($B$21:$B$672,$B653,$M$21:$M$672)/SUMIF($B$21:$B$672,$B653,$L$21:$L$672)-1),"-",SUMIF($B$21:$B$672,$B653,$M$21:$M$672)/SUMIF($B$21:$B$672,$B653,$L$21:$L$672)-1)</f>
        <v>-8.0228514654744121E-2</v>
      </c>
      <c r="P653" s="31">
        <f>IF(ISERROR(SUMIF($J$21:$J$672,$J653,$M$21:$M$672)/SUMIF($J$21:$J$672,$J653,$L$21:$L$672)-1),"-",SUMIF($J$21:$J$672,$J653,$M$21:$M$672)/SUMIF($J$21:$J$672,$J653,$L$21:$L$672)-1)</f>
        <v>1.3258691809074907E-3</v>
      </c>
      <c r="Q653" s="31">
        <f>IF(ISERROR(SUMIF($K$21:$K$672,$K653,$M$21:$M$672)/SUMIF($K$21:$K$672,$K653,$L$21:$L$672)-1),"-",SUMIF($K$21:$K$672,$K653,$M$21:$M$672)/SUMIF($K$21:$K$672,$K653,$L$21:$L$672)-1)</f>
        <v>-2.2365450582957913E-2</v>
      </c>
      <c r="R653" s="31">
        <f>IF(ISERROR(SUMIF($I$21:$I$672,$I653,$M$21:$M$672)/SUMIF($I$21:$I$672,$I653,$L$21:$L$672)-1),"-",SUMIF($I$21:$I$672,$I653,$M$21:$M$672)/SUMIF($I$21:$I$672,$I653,$L$21:$L$672)-1)</f>
        <v>9.9792929670883268E-5</v>
      </c>
      <c r="S653" s="46">
        <v>132</v>
      </c>
      <c r="T653" s="46">
        <v>127</v>
      </c>
      <c r="U653" s="46">
        <v>140</v>
      </c>
      <c r="V653" s="46">
        <v>151</v>
      </c>
      <c r="W653" s="46">
        <v>168</v>
      </c>
      <c r="X653" s="46">
        <v>169</v>
      </c>
      <c r="Y653" s="46">
        <v>160</v>
      </c>
      <c r="Z653" s="46">
        <v>155</v>
      </c>
      <c r="AA653" s="46">
        <v>151</v>
      </c>
      <c r="AB653" s="46">
        <v>146</v>
      </c>
      <c r="AC653" s="46">
        <v>142</v>
      </c>
      <c r="AD653" s="46">
        <v>138</v>
      </c>
      <c r="AE653" s="46">
        <v>134</v>
      </c>
      <c r="AF653" s="46">
        <v>132</v>
      </c>
      <c r="AG653" s="46">
        <v>132</v>
      </c>
      <c r="AH653" s="46">
        <v>131</v>
      </c>
      <c r="AI653" s="46">
        <v>130</v>
      </c>
      <c r="AJ653" s="46">
        <v>131</v>
      </c>
      <c r="AK653" s="46">
        <v>130</v>
      </c>
      <c r="AL653" s="46">
        <v>130</v>
      </c>
      <c r="AM653" s="46">
        <v>130</v>
      </c>
      <c r="AN653" s="46">
        <v>132</v>
      </c>
      <c r="AO653" s="46">
        <v>133</v>
      </c>
      <c r="AP653" s="46">
        <v>135</v>
      </c>
      <c r="AQ653" s="46">
        <v>137</v>
      </c>
      <c r="AR653" s="47">
        <v>138</v>
      </c>
      <c r="AS653" s="80" t="str">
        <f>IF(COUNTIF(B$20:B653,B653)=1,1,"-")</f>
        <v>-</v>
      </c>
      <c r="AT653" s="80" t="str">
        <f>IF(COUNTIF(J$20:J653,J653)=1,1,"-")</f>
        <v>-</v>
      </c>
      <c r="AU653" s="80" t="str">
        <f>IF(COUNTIF(K$20:K653,K653)=1,1,"-")</f>
        <v>-</v>
      </c>
      <c r="AV653" s="80" t="str">
        <f>IF(COUNTIF(I$20:I653,I653)=1,1,"-")</f>
        <v>-</v>
      </c>
      <c r="AW653" s="48" t="s">
        <v>241</v>
      </c>
      <c r="AZ653"/>
      <c r="BA653"/>
      <c r="BB653"/>
      <c r="BC653"/>
      <c r="BD653"/>
    </row>
    <row r="654" spans="1:56" ht="15.75" customHeight="1" x14ac:dyDescent="0.2">
      <c r="A654" s="93" t="s">
        <v>1798</v>
      </c>
      <c r="B654" s="95" t="s">
        <v>2354</v>
      </c>
      <c r="C654" s="94" t="s">
        <v>2355</v>
      </c>
      <c r="D654" s="94" t="s">
        <v>83</v>
      </c>
      <c r="E654" s="94" t="s">
        <v>83</v>
      </c>
      <c r="F654" s="94" t="s">
        <v>395</v>
      </c>
      <c r="G654" s="96" t="s">
        <v>1762</v>
      </c>
      <c r="H654" s="96" t="s">
        <v>1763</v>
      </c>
      <c r="I654" s="96" t="s">
        <v>136</v>
      </c>
      <c r="J654" s="96" t="s">
        <v>136</v>
      </c>
      <c r="K654" s="96" t="s">
        <v>388</v>
      </c>
      <c r="L654" s="65">
        <f>HLOOKUP(L$20,$S$18:$AW654,ROW($S654)-ROW($S$18)+1,FALSE)</f>
        <v>520</v>
      </c>
      <c r="M654" s="65">
        <f>HLOOKUP(M$20,$S$18:$AW654,ROW($S654)-ROW($S$18)+1,FALSE)</f>
        <v>638</v>
      </c>
      <c r="N654" s="66">
        <f t="shared" si="14"/>
        <v>0.22692307692307701</v>
      </c>
      <c r="O654" s="31">
        <f>IF(ISERROR(SUMIF($B$21:$B$672,$B654,$M$21:$M$672)/SUMIF($B$21:$B$672,$B654,$L$21:$L$672)-1),"-",SUMIF($B$21:$B$672,$B654,$M$21:$M$672)/SUMIF($B$21:$B$672,$B654,$L$21:$L$672)-1)</f>
        <v>8.0495356037151744E-2</v>
      </c>
      <c r="P654" s="31">
        <f>IF(ISERROR(SUMIF($J$21:$J$672,$J654,$M$21:$M$672)/SUMIF($J$21:$J$672,$J654,$L$21:$L$672)-1),"-",SUMIF($J$21:$J$672,$J654,$M$21:$M$672)/SUMIF($J$21:$J$672,$J654,$L$21:$L$672)-1)</f>
        <v>0.22692307692307701</v>
      </c>
      <c r="Q654" s="31">
        <f>IF(ISERROR(SUMIF($K$21:$K$672,$K654,$M$21:$M$672)/SUMIF($K$21:$K$672,$K654,$L$21:$L$672)-1),"-",SUMIF($K$21:$K$672,$K654,$M$21:$M$672)/SUMIF($K$21:$K$672,$K654,$L$21:$L$672)-1)</f>
        <v>-5.3599033502643612E-2</v>
      </c>
      <c r="R654" s="31">
        <f>IF(ISERROR(SUMIF($I$21:$I$672,$I654,$M$21:$M$672)/SUMIF($I$21:$I$672,$I654,$L$21:$L$672)-1),"-",SUMIF($I$21:$I$672,$I654,$M$21:$M$672)/SUMIF($I$21:$I$672,$I654,$L$21:$L$672)-1)</f>
        <v>0.22692307692307701</v>
      </c>
      <c r="S654" s="46">
        <v>142</v>
      </c>
      <c r="T654" s="46">
        <v>208</v>
      </c>
      <c r="U654" s="46">
        <v>258</v>
      </c>
      <c r="V654" s="46">
        <v>350</v>
      </c>
      <c r="W654" s="46">
        <v>437</v>
      </c>
      <c r="X654" s="46">
        <v>520</v>
      </c>
      <c r="Y654" s="46">
        <v>612</v>
      </c>
      <c r="Z654" s="46">
        <v>667</v>
      </c>
      <c r="AA654" s="46">
        <v>685</v>
      </c>
      <c r="AB654" s="46">
        <v>668</v>
      </c>
      <c r="AC654" s="46">
        <v>638</v>
      </c>
      <c r="AD654" s="46">
        <v>609</v>
      </c>
      <c r="AE654" s="46">
        <v>596</v>
      </c>
      <c r="AF654" s="46">
        <v>590</v>
      </c>
      <c r="AG654" s="46">
        <v>581</v>
      </c>
      <c r="AH654" s="46">
        <v>570</v>
      </c>
      <c r="AI654" s="46">
        <v>564</v>
      </c>
      <c r="AJ654" s="46">
        <v>552</v>
      </c>
      <c r="AK654" s="46">
        <v>551</v>
      </c>
      <c r="AL654" s="46">
        <v>550</v>
      </c>
      <c r="AM654" s="46">
        <v>552</v>
      </c>
      <c r="AN654" s="46">
        <v>552</v>
      </c>
      <c r="AO654" s="46">
        <v>554</v>
      </c>
      <c r="AP654" s="46">
        <v>555</v>
      </c>
      <c r="AQ654" s="46">
        <v>556</v>
      </c>
      <c r="AR654" s="47">
        <v>554</v>
      </c>
      <c r="AS654" s="80" t="str">
        <f>IF(COUNTIF(B$20:B654,B654)=1,1,"-")</f>
        <v>-</v>
      </c>
      <c r="AT654" s="80">
        <f>IF(COUNTIF(J$20:J654,J654)=1,1,"-")</f>
        <v>1</v>
      </c>
      <c r="AU654" s="80" t="str">
        <f>IF(COUNTIF(K$20:K654,K654)=1,1,"-")</f>
        <v>-</v>
      </c>
      <c r="AV654" s="80">
        <f>IF(COUNTIF(I$20:I654,I654)=1,1,"-")</f>
        <v>1</v>
      </c>
      <c r="AW654" s="48" t="s">
        <v>241</v>
      </c>
      <c r="AZ654"/>
      <c r="BA654"/>
      <c r="BB654"/>
      <c r="BC654"/>
      <c r="BD654"/>
    </row>
    <row r="655" spans="1:56" ht="15.75" customHeight="1" x14ac:dyDescent="0.2">
      <c r="A655" s="93" t="s">
        <v>1798</v>
      </c>
      <c r="B655" s="95" t="s">
        <v>2360</v>
      </c>
      <c r="C655" s="94" t="s">
        <v>2361</v>
      </c>
      <c r="D655" s="94" t="s">
        <v>349</v>
      </c>
      <c r="E655" s="94" t="s">
        <v>186</v>
      </c>
      <c r="F655" s="94" t="s">
        <v>391</v>
      </c>
      <c r="G655" s="96" t="s">
        <v>1764</v>
      </c>
      <c r="H655" s="96" t="s">
        <v>1765</v>
      </c>
      <c r="I655" s="96" t="s">
        <v>349</v>
      </c>
      <c r="J655" s="96" t="s">
        <v>186</v>
      </c>
      <c r="K655" s="96" t="s">
        <v>391</v>
      </c>
      <c r="L655" s="65">
        <f>HLOOKUP(L$20,$S$18:$AW655,ROW($S655)-ROW($S$18)+1,FALSE)</f>
        <v>778</v>
      </c>
      <c r="M655" s="65">
        <f>HLOOKUP(M$20,$S$18:$AW655,ROW($S655)-ROW($S$18)+1,FALSE)</f>
        <v>711</v>
      </c>
      <c r="N655" s="66">
        <f t="shared" si="14"/>
        <v>-8.6118251928020584E-2</v>
      </c>
      <c r="O655" s="31">
        <f>IF(ISERROR(SUMIF($B$21:$B$672,$B655,$M$21:$M$672)/SUMIF($B$21:$B$672,$B655,$L$21:$L$672)-1),"-",SUMIF($B$21:$B$672,$B655,$M$21:$M$672)/SUMIF($B$21:$B$672,$B655,$L$21:$L$672)-1)</f>
        <v>-8.6118251928020584E-2</v>
      </c>
      <c r="P655" s="31">
        <f>IF(ISERROR(SUMIF($J$21:$J$672,$J655,$M$21:$M$672)/SUMIF($J$21:$J$672,$J655,$L$21:$L$672)-1),"-",SUMIF($J$21:$J$672,$J655,$M$21:$M$672)/SUMIF($J$21:$J$672,$J655,$L$21:$L$672)-1)</f>
        <v>-5.4210264075734926E-2</v>
      </c>
      <c r="Q655" s="31">
        <f>IF(ISERROR(SUMIF($K$21:$K$672,$K655,$M$21:$M$672)/SUMIF($K$21:$K$672,$K655,$L$21:$L$672)-1),"-",SUMIF($K$21:$K$672,$K655,$M$21:$M$672)/SUMIF($K$21:$K$672,$K655,$L$21:$L$672)-1)</f>
        <v>-3.0916047319583084E-2</v>
      </c>
      <c r="R655" s="31">
        <f>IF(ISERROR(SUMIF($I$21:$I$672,$I655,$M$21:$M$672)/SUMIF($I$21:$I$672,$I655,$L$21:$L$672)-1),"-",SUMIF($I$21:$I$672,$I655,$M$21:$M$672)/SUMIF($I$21:$I$672,$I655,$L$21:$L$672)-1)</f>
        <v>-4.7587574355584916E-2</v>
      </c>
      <c r="S655" s="46">
        <v>688</v>
      </c>
      <c r="T655" s="46">
        <v>673</v>
      </c>
      <c r="U655" s="46">
        <v>723</v>
      </c>
      <c r="V655" s="46">
        <v>736</v>
      </c>
      <c r="W655" s="46">
        <v>789</v>
      </c>
      <c r="X655" s="46">
        <v>778</v>
      </c>
      <c r="Y655" s="46">
        <v>763</v>
      </c>
      <c r="Z655" s="46">
        <v>725</v>
      </c>
      <c r="AA655" s="46">
        <v>703</v>
      </c>
      <c r="AB655" s="46">
        <v>708</v>
      </c>
      <c r="AC655" s="46">
        <v>711</v>
      </c>
      <c r="AD655" s="46">
        <v>706</v>
      </c>
      <c r="AE655" s="46">
        <v>705</v>
      </c>
      <c r="AF655" s="46">
        <v>705</v>
      </c>
      <c r="AG655" s="46">
        <v>699</v>
      </c>
      <c r="AH655" s="46">
        <v>695</v>
      </c>
      <c r="AI655" s="46">
        <v>686</v>
      </c>
      <c r="AJ655" s="46">
        <v>674</v>
      </c>
      <c r="AK655" s="46">
        <v>670</v>
      </c>
      <c r="AL655" s="46">
        <v>673</v>
      </c>
      <c r="AM655" s="46">
        <v>678</v>
      </c>
      <c r="AN655" s="46">
        <v>687</v>
      </c>
      <c r="AO655" s="46">
        <v>698</v>
      </c>
      <c r="AP655" s="46">
        <v>713</v>
      </c>
      <c r="AQ655" s="46">
        <v>728</v>
      </c>
      <c r="AR655" s="47">
        <v>746</v>
      </c>
      <c r="AS655" s="80">
        <f>IF(COUNTIF(B$20:B655,B655)=1,1,"-")</f>
        <v>1</v>
      </c>
      <c r="AT655" s="80" t="str">
        <f>IF(COUNTIF(J$20:J655,J655)=1,1,"-")</f>
        <v>-</v>
      </c>
      <c r="AU655" s="80" t="str">
        <f>IF(COUNTIF(K$20:K655,K655)=1,1,"-")</f>
        <v>-</v>
      </c>
      <c r="AV655" s="80" t="str">
        <f>IF(COUNTIF(I$20:I655,I655)=1,1,"-")</f>
        <v>-</v>
      </c>
      <c r="AW655" s="48" t="s">
        <v>241</v>
      </c>
      <c r="AZ655"/>
      <c r="BA655"/>
      <c r="BB655"/>
      <c r="BC655"/>
      <c r="BD655"/>
    </row>
    <row r="656" spans="1:56" ht="15.75" customHeight="1" x14ac:dyDescent="0.2">
      <c r="A656" s="93" t="s">
        <v>1798</v>
      </c>
      <c r="B656" s="95" t="s">
        <v>2362</v>
      </c>
      <c r="C656" s="94" t="s">
        <v>2363</v>
      </c>
      <c r="D656" s="94" t="s">
        <v>23</v>
      </c>
      <c r="E656" s="94" t="s">
        <v>23</v>
      </c>
      <c r="F656" s="94" t="s">
        <v>391</v>
      </c>
      <c r="G656" s="96" t="s">
        <v>1766</v>
      </c>
      <c r="H656" s="96" t="s">
        <v>1767</v>
      </c>
      <c r="I656" s="96" t="s">
        <v>198</v>
      </c>
      <c r="J656" s="96" t="s">
        <v>198</v>
      </c>
      <c r="K656" s="96" t="s">
        <v>393</v>
      </c>
      <c r="L656" s="65">
        <f>HLOOKUP(L$20,$S$18:$AW656,ROW($S656)-ROW($S$18)+1,FALSE)</f>
        <v>386</v>
      </c>
      <c r="M656" s="65">
        <f>HLOOKUP(M$20,$S$18:$AW656,ROW($S656)-ROW($S$18)+1,FALSE)</f>
        <v>357</v>
      </c>
      <c r="N656" s="66">
        <f t="shared" si="14"/>
        <v>-7.5129533678756522E-2</v>
      </c>
      <c r="O656" s="31">
        <f>IF(ISERROR(SUMIF($B$21:$B$672,$B656,$M$21:$M$672)/SUMIF($B$21:$B$672,$B656,$L$21:$L$672)-1),"-",SUMIF($B$21:$B$672,$B656,$M$21:$M$672)/SUMIF($B$21:$B$672,$B656,$L$21:$L$672)-1)</f>
        <v>-7.5129533678756522E-2</v>
      </c>
      <c r="P656" s="31">
        <f>IF(ISERROR(SUMIF($J$21:$J$672,$J656,$M$21:$M$672)/SUMIF($J$21:$J$672,$J656,$L$21:$L$672)-1),"-",SUMIF($J$21:$J$672,$J656,$M$21:$M$672)/SUMIF($J$21:$J$672,$J656,$L$21:$L$672)-1)</f>
        <v>-7.5129533678756522E-2</v>
      </c>
      <c r="Q656" s="31">
        <f>IF(ISERROR(SUMIF($K$21:$K$672,$K656,$M$21:$M$672)/SUMIF($K$21:$K$672,$K656,$L$21:$L$672)-1),"-",SUMIF($K$21:$K$672,$K656,$M$21:$M$672)/SUMIF($K$21:$K$672,$K656,$L$21:$L$672)-1)</f>
        <v>-9.0499240698557304E-2</v>
      </c>
      <c r="R656" s="31">
        <f>IF(ISERROR(SUMIF($I$21:$I$672,$I656,$M$21:$M$672)/SUMIF($I$21:$I$672,$I656,$L$21:$L$672)-1),"-",SUMIF($I$21:$I$672,$I656,$M$21:$M$672)/SUMIF($I$21:$I$672,$I656,$L$21:$L$672)-1)</f>
        <v>-7.5129533678756522E-2</v>
      </c>
      <c r="S656" s="46">
        <v>80</v>
      </c>
      <c r="T656" s="46">
        <v>158</v>
      </c>
      <c r="U656" s="46">
        <v>235</v>
      </c>
      <c r="V656" s="46">
        <v>297</v>
      </c>
      <c r="W656" s="46">
        <v>348</v>
      </c>
      <c r="X656" s="46">
        <v>386</v>
      </c>
      <c r="Y656" s="46">
        <v>383</v>
      </c>
      <c r="Z656" s="46">
        <v>375</v>
      </c>
      <c r="AA656" s="46">
        <v>372</v>
      </c>
      <c r="AB656" s="46">
        <v>363</v>
      </c>
      <c r="AC656" s="46">
        <v>357</v>
      </c>
      <c r="AD656" s="46">
        <v>355</v>
      </c>
      <c r="AE656" s="46">
        <v>351</v>
      </c>
      <c r="AF656" s="46">
        <v>347</v>
      </c>
      <c r="AG656" s="46">
        <v>344</v>
      </c>
      <c r="AH656" s="46">
        <v>341</v>
      </c>
      <c r="AI656" s="46">
        <v>337</v>
      </c>
      <c r="AJ656" s="46">
        <v>333</v>
      </c>
      <c r="AK656" s="46">
        <v>329</v>
      </c>
      <c r="AL656" s="46">
        <v>327</v>
      </c>
      <c r="AM656" s="46">
        <v>326</v>
      </c>
      <c r="AN656" s="46">
        <v>327</v>
      </c>
      <c r="AO656" s="46">
        <v>328</v>
      </c>
      <c r="AP656" s="46">
        <v>331</v>
      </c>
      <c r="AQ656" s="46">
        <v>335</v>
      </c>
      <c r="AR656" s="47">
        <v>339</v>
      </c>
      <c r="AS656" s="80">
        <f>IF(COUNTIF(B$20:B656,B656)=1,1,"-")</f>
        <v>1</v>
      </c>
      <c r="AT656" s="80">
        <f>IF(COUNTIF(J$20:J656,J656)=1,1,"-")</f>
        <v>1</v>
      </c>
      <c r="AU656" s="80" t="str">
        <f>IF(COUNTIF(K$20:K656,K656)=1,1,"-")</f>
        <v>-</v>
      </c>
      <c r="AV656" s="80">
        <f>IF(COUNTIF(I$20:I656,I656)=1,1,"-")</f>
        <v>1</v>
      </c>
      <c r="AW656" s="48" t="s">
        <v>241</v>
      </c>
      <c r="AZ656"/>
      <c r="BA656"/>
      <c r="BB656"/>
      <c r="BC656"/>
      <c r="BD656"/>
    </row>
    <row r="657" spans="1:56" ht="15.75" customHeight="1" x14ac:dyDescent="0.2">
      <c r="A657" s="93" t="s">
        <v>1798</v>
      </c>
      <c r="B657" s="95" t="s">
        <v>1833</v>
      </c>
      <c r="C657" s="94" t="s">
        <v>1834</v>
      </c>
      <c r="D657" s="94" t="s">
        <v>103</v>
      </c>
      <c r="E657" s="94" t="s">
        <v>103</v>
      </c>
      <c r="F657" s="94" t="s">
        <v>386</v>
      </c>
      <c r="G657" s="96" t="s">
        <v>1768</v>
      </c>
      <c r="H657" s="96" t="s">
        <v>1769</v>
      </c>
      <c r="I657" s="96" t="s">
        <v>366</v>
      </c>
      <c r="J657" s="96" t="s">
        <v>103</v>
      </c>
      <c r="K657" s="96" t="s">
        <v>386</v>
      </c>
      <c r="L657" s="65">
        <f>HLOOKUP(L$20,$S$18:$AW657,ROW($S657)-ROW($S$18)+1,FALSE)</f>
        <v>1335</v>
      </c>
      <c r="M657" s="65">
        <f>HLOOKUP(M$20,$S$18:$AW657,ROW($S657)-ROW($S$18)+1,FALSE)</f>
        <v>1337</v>
      </c>
      <c r="N657" s="66">
        <f t="shared" si="14"/>
        <v>1.4981273408238849E-3</v>
      </c>
      <c r="O657" s="31">
        <f>IF(ISERROR(SUMIF($B$21:$B$672,$B657,$M$21:$M$672)/SUMIF($B$21:$B$672,$B657,$L$21:$L$672)-1),"-",SUMIF($B$21:$B$672,$B657,$M$21:$M$672)/SUMIF($B$21:$B$672,$B657,$L$21:$L$672)-1)</f>
        <v>-7.4863963489555929E-2</v>
      </c>
      <c r="P657" s="31">
        <f>IF(ISERROR(SUMIF($J$21:$J$672,$J657,$M$21:$M$672)/SUMIF($J$21:$J$672,$J657,$L$21:$L$672)-1),"-",SUMIF($J$21:$J$672,$J657,$M$21:$M$672)/SUMIF($J$21:$J$672,$J657,$L$21:$L$672)-1)</f>
        <v>-7.6927549715083199E-2</v>
      </c>
      <c r="Q657" s="31">
        <f>IF(ISERROR(SUMIF($K$21:$K$672,$K657,$M$21:$M$672)/SUMIF($K$21:$K$672,$K657,$L$21:$L$672)-1),"-",SUMIF($K$21:$K$672,$K657,$M$21:$M$672)/SUMIF($K$21:$K$672,$K657,$L$21:$L$672)-1)</f>
        <v>-6.9526650567419579E-2</v>
      </c>
      <c r="R657" s="31">
        <f>IF(ISERROR(SUMIF($I$21:$I$672,$I657,$M$21:$M$672)/SUMIF($I$21:$I$672,$I657,$L$21:$L$672)-1),"-",SUMIF($I$21:$I$672,$I657,$M$21:$M$672)/SUMIF($I$21:$I$672,$I657,$L$21:$L$672)-1)</f>
        <v>1.4981273408238849E-3</v>
      </c>
      <c r="S657" s="46">
        <v>432</v>
      </c>
      <c r="T657" s="46">
        <v>563</v>
      </c>
      <c r="U657" s="46">
        <v>850</v>
      </c>
      <c r="V657" s="46">
        <v>1040</v>
      </c>
      <c r="W657" s="46">
        <v>1238</v>
      </c>
      <c r="X657" s="46">
        <v>1335</v>
      </c>
      <c r="Y657" s="46">
        <v>1373</v>
      </c>
      <c r="Z657" s="46">
        <v>1371</v>
      </c>
      <c r="AA657" s="46">
        <v>1328</v>
      </c>
      <c r="AB657" s="46">
        <v>1308</v>
      </c>
      <c r="AC657" s="46">
        <v>1337</v>
      </c>
      <c r="AD657" s="46">
        <v>1381</v>
      </c>
      <c r="AE657" s="46">
        <v>1408</v>
      </c>
      <c r="AF657" s="46">
        <v>1450</v>
      </c>
      <c r="AG657" s="46">
        <v>1461</v>
      </c>
      <c r="AH657" s="46">
        <v>1453</v>
      </c>
      <c r="AI657" s="46">
        <v>1461</v>
      </c>
      <c r="AJ657" s="46">
        <v>1456</v>
      </c>
      <c r="AK657" s="46">
        <v>1454</v>
      </c>
      <c r="AL657" s="46">
        <v>1458</v>
      </c>
      <c r="AM657" s="46">
        <v>1469</v>
      </c>
      <c r="AN657" s="46">
        <v>1481</v>
      </c>
      <c r="AO657" s="46">
        <v>1490</v>
      </c>
      <c r="AP657" s="46">
        <v>1495</v>
      </c>
      <c r="AQ657" s="46">
        <v>1506</v>
      </c>
      <c r="AR657" s="47">
        <v>1514</v>
      </c>
      <c r="AS657" s="80" t="str">
        <f>IF(COUNTIF(B$20:B657,B657)=1,1,"-")</f>
        <v>-</v>
      </c>
      <c r="AT657" s="80" t="str">
        <f>IF(COUNTIF(J$20:J657,J657)=1,1,"-")</f>
        <v>-</v>
      </c>
      <c r="AU657" s="80" t="str">
        <f>IF(COUNTIF(K$20:K657,K657)=1,1,"-")</f>
        <v>-</v>
      </c>
      <c r="AV657" s="80">
        <f>IF(COUNTIF(I$20:I657,I657)=1,1,"-")</f>
        <v>1</v>
      </c>
      <c r="AW657" s="48" t="s">
        <v>241</v>
      </c>
      <c r="AZ657"/>
      <c r="BA657"/>
      <c r="BB657"/>
      <c r="BC657"/>
      <c r="BD657"/>
    </row>
    <row r="658" spans="1:56" ht="15.75" customHeight="1" x14ac:dyDescent="0.2">
      <c r="A658" s="93" t="s">
        <v>1798</v>
      </c>
      <c r="B658" s="95" t="s">
        <v>2364</v>
      </c>
      <c r="C658" s="94" t="s">
        <v>2365</v>
      </c>
      <c r="D658" s="94" t="s">
        <v>67</v>
      </c>
      <c r="E658" s="94" t="s">
        <v>67</v>
      </c>
      <c r="F658" s="94" t="s">
        <v>389</v>
      </c>
      <c r="G658" s="96" t="s">
        <v>1770</v>
      </c>
      <c r="H658" s="96" t="s">
        <v>1771</v>
      </c>
      <c r="I658" s="96" t="s">
        <v>67</v>
      </c>
      <c r="J658" s="96" t="s">
        <v>67</v>
      </c>
      <c r="K658" s="96" t="s">
        <v>389</v>
      </c>
      <c r="L658" s="65">
        <f>HLOOKUP(L$20,$S$18:$AW658,ROW($S658)-ROW($S$18)+1,FALSE)</f>
        <v>470</v>
      </c>
      <c r="M658" s="65">
        <f>HLOOKUP(M$20,$S$18:$AW658,ROW($S658)-ROW($S$18)+1,FALSE)</f>
        <v>472</v>
      </c>
      <c r="N658" s="66">
        <f t="shared" si="14"/>
        <v>4.2553191489360653E-3</v>
      </c>
      <c r="O658" s="31">
        <f>IF(ISERROR(SUMIF($B$21:$B$672,$B658,$M$21:$M$672)/SUMIF($B$21:$B$672,$B658,$L$21:$L$672)-1),"-",SUMIF($B$21:$B$672,$B658,$M$21:$M$672)/SUMIF($B$21:$B$672,$B658,$L$21:$L$672)-1)</f>
        <v>4.2553191489360653E-3</v>
      </c>
      <c r="P658" s="31">
        <f>IF(ISERROR(SUMIF($J$21:$J$672,$J658,$M$21:$M$672)/SUMIF($J$21:$J$672,$J658,$L$21:$L$672)-1),"-",SUMIF($J$21:$J$672,$J658,$M$21:$M$672)/SUMIF($J$21:$J$672,$J658,$L$21:$L$672)-1)</f>
        <v>-4.6036930033915291E-2</v>
      </c>
      <c r="Q658" s="31">
        <f>IF(ISERROR(SUMIF($K$21:$K$672,$K658,$M$21:$M$672)/SUMIF($K$21:$K$672,$K658,$L$21:$L$672)-1),"-",SUMIF($K$21:$K$672,$K658,$M$21:$M$672)/SUMIF($K$21:$K$672,$K658,$L$21:$L$672)-1)</f>
        <v>-7.8231982896267982E-2</v>
      </c>
      <c r="R658" s="31">
        <f>IF(ISERROR(SUMIF($I$21:$I$672,$I658,$M$21:$M$672)/SUMIF($I$21:$I$672,$I658,$L$21:$L$672)-1),"-",SUMIF($I$21:$I$672,$I658,$M$21:$M$672)/SUMIF($I$21:$I$672,$I658,$L$21:$L$672)-1)</f>
        <v>-4.6036930033915291E-2</v>
      </c>
      <c r="S658" s="46">
        <v>330</v>
      </c>
      <c r="T658" s="46">
        <v>338</v>
      </c>
      <c r="U658" s="46">
        <v>348</v>
      </c>
      <c r="V658" s="46">
        <v>389</v>
      </c>
      <c r="W658" s="46">
        <v>442</v>
      </c>
      <c r="X658" s="46">
        <v>470</v>
      </c>
      <c r="Y658" s="46">
        <v>513</v>
      </c>
      <c r="Z658" s="46">
        <v>528</v>
      </c>
      <c r="AA658" s="46">
        <v>517</v>
      </c>
      <c r="AB658" s="46">
        <v>488</v>
      </c>
      <c r="AC658" s="46">
        <v>472</v>
      </c>
      <c r="AD658" s="46">
        <v>463</v>
      </c>
      <c r="AE658" s="46">
        <v>465</v>
      </c>
      <c r="AF658" s="46">
        <v>466</v>
      </c>
      <c r="AG658" s="46">
        <v>464</v>
      </c>
      <c r="AH658" s="46">
        <v>459</v>
      </c>
      <c r="AI658" s="46">
        <v>454</v>
      </c>
      <c r="AJ658" s="46">
        <v>449</v>
      </c>
      <c r="AK658" s="46">
        <v>448</v>
      </c>
      <c r="AL658" s="46">
        <v>454</v>
      </c>
      <c r="AM658" s="46">
        <v>461</v>
      </c>
      <c r="AN658" s="46">
        <v>466</v>
      </c>
      <c r="AO658" s="46">
        <v>474</v>
      </c>
      <c r="AP658" s="46">
        <v>482</v>
      </c>
      <c r="AQ658" s="46">
        <v>490</v>
      </c>
      <c r="AR658" s="47">
        <v>497</v>
      </c>
      <c r="AS658" s="80">
        <f>IF(COUNTIF(B$20:B658,B658)=1,1,"-")</f>
        <v>1</v>
      </c>
      <c r="AT658" s="80" t="str">
        <f>IF(COUNTIF(J$20:J658,J658)=1,1,"-")</f>
        <v>-</v>
      </c>
      <c r="AU658" s="80" t="str">
        <f>IF(COUNTIF(K$20:K658,K658)=1,1,"-")</f>
        <v>-</v>
      </c>
      <c r="AV658" s="80" t="str">
        <f>IF(COUNTIF(I$20:I658,I658)=1,1,"-")</f>
        <v>-</v>
      </c>
      <c r="AW658" s="48" t="s">
        <v>241</v>
      </c>
      <c r="AZ658"/>
      <c r="BA658"/>
      <c r="BB658"/>
      <c r="BC658"/>
      <c r="BD658"/>
    </row>
    <row r="659" spans="1:56" ht="15.75" customHeight="1" x14ac:dyDescent="0.2">
      <c r="A659" s="93" t="s">
        <v>1798</v>
      </c>
      <c r="B659" s="95" t="s">
        <v>2366</v>
      </c>
      <c r="C659" s="94" t="s">
        <v>2367</v>
      </c>
      <c r="D659" s="94" t="s">
        <v>83</v>
      </c>
      <c r="E659" s="94" t="s">
        <v>83</v>
      </c>
      <c r="F659" s="94" t="s">
        <v>395</v>
      </c>
      <c r="G659" s="96" t="s">
        <v>1772</v>
      </c>
      <c r="H659" s="96" t="s">
        <v>1773</v>
      </c>
      <c r="I659" s="96" t="s">
        <v>83</v>
      </c>
      <c r="J659" s="96" t="s">
        <v>83</v>
      </c>
      <c r="K659" s="96" t="s">
        <v>395</v>
      </c>
      <c r="L659" s="65">
        <f>HLOOKUP(L$20,$S$18:$AW659,ROW($S659)-ROW($S$18)+1,FALSE)</f>
        <v>617</v>
      </c>
      <c r="M659" s="65">
        <f>HLOOKUP(M$20,$S$18:$AW659,ROW($S659)-ROW($S$18)+1,FALSE)</f>
        <v>656</v>
      </c>
      <c r="N659" s="66">
        <f t="shared" si="14"/>
        <v>6.3209076175040568E-2</v>
      </c>
      <c r="O659" s="31">
        <f>IF(ISERROR(SUMIF($B$21:$B$672,$B659,$M$21:$M$672)/SUMIF($B$21:$B$672,$B659,$L$21:$L$672)-1),"-",SUMIF($B$21:$B$672,$B659,$M$21:$M$672)/SUMIF($B$21:$B$672,$B659,$L$21:$L$672)-1)</f>
        <v>6.3209076175040568E-2</v>
      </c>
      <c r="P659" s="31">
        <f>IF(ISERROR(SUMIF($J$21:$J$672,$J659,$M$21:$M$672)/SUMIF($J$21:$J$672,$J659,$L$21:$L$672)-1),"-",SUMIF($J$21:$J$672,$J659,$M$21:$M$672)/SUMIF($J$21:$J$672,$J659,$L$21:$L$672)-1)</f>
        <v>-4.5136186770427966E-2</v>
      </c>
      <c r="Q659" s="31">
        <f>IF(ISERROR(SUMIF($K$21:$K$672,$K659,$M$21:$M$672)/SUMIF($K$21:$K$672,$K659,$L$21:$L$672)-1),"-",SUMIF($K$21:$K$672,$K659,$M$21:$M$672)/SUMIF($K$21:$K$672,$K659,$L$21:$L$672)-1)</f>
        <v>-1.9312825455785054E-2</v>
      </c>
      <c r="R659" s="31">
        <f>IF(ISERROR(SUMIF($I$21:$I$672,$I659,$M$21:$M$672)/SUMIF($I$21:$I$672,$I659,$L$21:$L$672)-1),"-",SUMIF($I$21:$I$672,$I659,$M$21:$M$672)/SUMIF($I$21:$I$672,$I659,$L$21:$L$672)-1)</f>
        <v>-4.5136186770427966E-2</v>
      </c>
      <c r="S659" s="46">
        <v>190</v>
      </c>
      <c r="T659" s="46">
        <v>360</v>
      </c>
      <c r="U659" s="46">
        <v>537</v>
      </c>
      <c r="V659" s="46">
        <v>618</v>
      </c>
      <c r="W659" s="46">
        <v>607</v>
      </c>
      <c r="X659" s="46">
        <v>617</v>
      </c>
      <c r="Y659" s="46">
        <v>618</v>
      </c>
      <c r="Z659" s="46">
        <v>658</v>
      </c>
      <c r="AA659" s="46">
        <v>658</v>
      </c>
      <c r="AB659" s="46">
        <v>658</v>
      </c>
      <c r="AC659" s="46">
        <v>656</v>
      </c>
      <c r="AD659" s="46">
        <v>651</v>
      </c>
      <c r="AE659" s="46">
        <v>643</v>
      </c>
      <c r="AF659" s="46">
        <v>633</v>
      </c>
      <c r="AG659" s="46">
        <v>617</v>
      </c>
      <c r="AH659" s="46">
        <v>598</v>
      </c>
      <c r="AI659" s="46">
        <v>581</v>
      </c>
      <c r="AJ659" s="46">
        <v>568</v>
      </c>
      <c r="AK659" s="46">
        <v>563</v>
      </c>
      <c r="AL659" s="46">
        <v>563</v>
      </c>
      <c r="AM659" s="46">
        <v>568</v>
      </c>
      <c r="AN659" s="46">
        <v>578</v>
      </c>
      <c r="AO659" s="46">
        <v>585</v>
      </c>
      <c r="AP659" s="46">
        <v>594</v>
      </c>
      <c r="AQ659" s="46">
        <v>598</v>
      </c>
      <c r="AR659" s="47">
        <v>601</v>
      </c>
      <c r="AS659" s="80">
        <f>IF(COUNTIF(B$20:B659,B659)=1,1,"-")</f>
        <v>1</v>
      </c>
      <c r="AT659" s="80" t="str">
        <f>IF(COUNTIF(J$20:J659,J659)=1,1,"-")</f>
        <v>-</v>
      </c>
      <c r="AU659" s="80" t="str">
        <f>IF(COUNTIF(K$20:K659,K659)=1,1,"-")</f>
        <v>-</v>
      </c>
      <c r="AV659" s="80" t="str">
        <f>IF(COUNTIF(I$20:I659,I659)=1,1,"-")</f>
        <v>-</v>
      </c>
      <c r="AW659" s="48" t="s">
        <v>241</v>
      </c>
      <c r="AZ659"/>
      <c r="BA659"/>
      <c r="BB659"/>
      <c r="BC659"/>
      <c r="BD659"/>
    </row>
    <row r="660" spans="1:56" ht="15.75" customHeight="1" x14ac:dyDescent="0.2">
      <c r="A660" s="93" t="s">
        <v>1798</v>
      </c>
      <c r="B660" s="95" t="s">
        <v>2112</v>
      </c>
      <c r="C660" s="94" t="s">
        <v>2113</v>
      </c>
      <c r="D660" s="94" t="s">
        <v>343</v>
      </c>
      <c r="E660" s="94" t="s">
        <v>221</v>
      </c>
      <c r="F660" s="94" t="s">
        <v>389</v>
      </c>
      <c r="G660" s="96" t="s">
        <v>1774</v>
      </c>
      <c r="H660" s="96" t="s">
        <v>1775</v>
      </c>
      <c r="I660" s="96" t="s">
        <v>347</v>
      </c>
      <c r="J660" s="96" t="s">
        <v>222</v>
      </c>
      <c r="K660" s="96" t="s">
        <v>389</v>
      </c>
      <c r="L660" s="65">
        <f>HLOOKUP(L$20,$S$18:$AW660,ROW($S660)-ROW($S$18)+1,FALSE)</f>
        <v>1203</v>
      </c>
      <c r="M660" s="65">
        <f>HLOOKUP(M$20,$S$18:$AW660,ROW($S660)-ROW($S$18)+1,FALSE)</f>
        <v>1093</v>
      </c>
      <c r="N660" s="66">
        <f t="shared" si="14"/>
        <v>-9.1438071487946804E-2</v>
      </c>
      <c r="O660" s="31">
        <f>IF(ISERROR(SUMIF($B$21:$B$672,$B660,$M$21:$M$672)/SUMIF($B$21:$B$672,$B660,$L$21:$L$672)-1),"-",SUMIF($B$21:$B$672,$B660,$M$21:$M$672)/SUMIF($B$21:$B$672,$B660,$L$21:$L$672)-1)</f>
        <v>-8.7152209492635024E-2</v>
      </c>
      <c r="P660" s="31">
        <f>IF(ISERROR(SUMIF($J$21:$J$672,$J660,$M$21:$M$672)/SUMIF($J$21:$J$672,$J660,$L$21:$L$672)-1),"-",SUMIF($J$21:$J$672,$J660,$M$21:$M$672)/SUMIF($J$21:$J$672,$J660,$L$21:$L$672)-1)</f>
        <v>-9.1438071487946804E-2</v>
      </c>
      <c r="Q660" s="31">
        <f>IF(ISERROR(SUMIF($K$21:$K$672,$K660,$M$21:$M$672)/SUMIF($K$21:$K$672,$K660,$L$21:$L$672)-1),"-",SUMIF($K$21:$K$672,$K660,$M$21:$M$672)/SUMIF($K$21:$K$672,$K660,$L$21:$L$672)-1)</f>
        <v>-7.8231982896267982E-2</v>
      </c>
      <c r="R660" s="31">
        <f>IF(ISERROR(SUMIF($I$21:$I$672,$I660,$M$21:$M$672)/SUMIF($I$21:$I$672,$I660,$L$21:$L$672)-1),"-",SUMIF($I$21:$I$672,$I660,$M$21:$M$672)/SUMIF($I$21:$I$672,$I660,$L$21:$L$672)-1)</f>
        <v>-9.1438071487946804E-2</v>
      </c>
      <c r="S660" s="46">
        <v>610</v>
      </c>
      <c r="T660" s="46">
        <v>718</v>
      </c>
      <c r="U660" s="46">
        <v>800</v>
      </c>
      <c r="V660" s="46">
        <v>957</v>
      </c>
      <c r="W660" s="46">
        <v>1111</v>
      </c>
      <c r="X660" s="46">
        <v>1203</v>
      </c>
      <c r="Y660" s="46">
        <v>1190</v>
      </c>
      <c r="Z660" s="46">
        <v>1153</v>
      </c>
      <c r="AA660" s="46">
        <v>1131</v>
      </c>
      <c r="AB660" s="46">
        <v>1107</v>
      </c>
      <c r="AC660" s="46">
        <v>1093</v>
      </c>
      <c r="AD660" s="46">
        <v>1096</v>
      </c>
      <c r="AE660" s="46">
        <v>1089</v>
      </c>
      <c r="AF660" s="46">
        <v>1087</v>
      </c>
      <c r="AG660" s="46">
        <v>1081</v>
      </c>
      <c r="AH660" s="46">
        <v>1062</v>
      </c>
      <c r="AI660" s="46">
        <v>1037</v>
      </c>
      <c r="AJ660" s="46">
        <v>1015</v>
      </c>
      <c r="AK660" s="46">
        <v>991</v>
      </c>
      <c r="AL660" s="46">
        <v>993</v>
      </c>
      <c r="AM660" s="46">
        <v>1001</v>
      </c>
      <c r="AN660" s="46">
        <v>1003</v>
      </c>
      <c r="AO660" s="46">
        <v>1007</v>
      </c>
      <c r="AP660" s="46">
        <v>1004</v>
      </c>
      <c r="AQ660" s="46">
        <v>1019</v>
      </c>
      <c r="AR660" s="47">
        <v>1030</v>
      </c>
      <c r="AS660" s="80" t="str">
        <f>IF(COUNTIF(B$20:B660,B660)=1,1,"-")</f>
        <v>-</v>
      </c>
      <c r="AT660" s="80">
        <f>IF(COUNTIF(J$20:J660,J660)=1,1,"-")</f>
        <v>1</v>
      </c>
      <c r="AU660" s="80" t="str">
        <f>IF(COUNTIF(K$20:K660,K660)=1,1,"-")</f>
        <v>-</v>
      </c>
      <c r="AV660" s="80">
        <f>IF(COUNTIF(I$20:I660,I660)=1,1,"-")</f>
        <v>1</v>
      </c>
      <c r="AW660" s="48" t="s">
        <v>241</v>
      </c>
      <c r="AZ660"/>
      <c r="BA660"/>
      <c r="BB660"/>
      <c r="BC660"/>
      <c r="BD660"/>
    </row>
    <row r="661" spans="1:56" ht="15.75" customHeight="1" x14ac:dyDescent="0.2">
      <c r="A661" s="93" t="s">
        <v>1798</v>
      </c>
      <c r="B661" s="95" t="s">
        <v>2160</v>
      </c>
      <c r="C661" s="94" t="s">
        <v>2161</v>
      </c>
      <c r="D661" s="94" t="s">
        <v>74</v>
      </c>
      <c r="E661" s="94" t="s">
        <v>74</v>
      </c>
      <c r="F661" s="94" t="s">
        <v>384</v>
      </c>
      <c r="G661" s="96" t="s">
        <v>1776</v>
      </c>
      <c r="H661" s="96" t="s">
        <v>1777</v>
      </c>
      <c r="I661" s="96" t="s">
        <v>74</v>
      </c>
      <c r="J661" s="96" t="s">
        <v>74</v>
      </c>
      <c r="K661" s="96" t="s">
        <v>384</v>
      </c>
      <c r="L661" s="65">
        <f>HLOOKUP(L$20,$S$18:$AW661,ROW($S661)-ROW($S$18)+1,FALSE)</f>
        <v>86</v>
      </c>
      <c r="M661" s="65">
        <f>HLOOKUP(M$20,$S$18:$AW661,ROW($S661)-ROW($S$18)+1,FALSE)</f>
        <v>85</v>
      </c>
      <c r="N661" s="66">
        <f t="shared" ref="N661:N671" si="15">IF(ISERROR(M661/L661-1),"-",M661/L661-1)</f>
        <v>-1.1627906976744207E-2</v>
      </c>
      <c r="O661" s="31">
        <f>IF(ISERROR(SUMIF($B$21:$B$672,$B661,$M$21:$M$672)/SUMIF($B$21:$B$672,$B661,$L$21:$L$672)-1),"-",SUMIF($B$21:$B$672,$B661,$M$21:$M$672)/SUMIF($B$21:$B$672,$B661,$L$21:$L$672)-1)</f>
        <v>-0.12837022132796783</v>
      </c>
      <c r="P661" s="31">
        <f>IF(ISERROR(SUMIF($J$21:$J$672,$J661,$M$21:$M$672)/SUMIF($J$21:$J$672,$J661,$L$21:$L$672)-1),"-",SUMIF($J$21:$J$672,$J661,$M$21:$M$672)/SUMIF($J$21:$J$672,$J661,$L$21:$L$672)-1)</f>
        <v>-6.3732778273366986E-2</v>
      </c>
      <c r="Q661" s="31">
        <f>IF(ISERROR(SUMIF($K$21:$K$672,$K661,$M$21:$M$672)/SUMIF($K$21:$K$672,$K661,$L$21:$L$672)-1),"-",SUMIF($K$21:$K$672,$K661,$M$21:$M$672)/SUMIF($K$21:$K$672,$K661,$L$21:$L$672)-1)</f>
        <v>-2.2365450582957913E-2</v>
      </c>
      <c r="R661" s="31">
        <f>IF(ISERROR(SUMIF($I$21:$I$672,$I661,$M$21:$M$672)/SUMIF($I$21:$I$672,$I661,$L$21:$L$672)-1),"-",SUMIF($I$21:$I$672,$I661,$M$21:$M$672)/SUMIF($I$21:$I$672,$I661,$L$21:$L$672)-1)</f>
        <v>-6.3732778273366986E-2</v>
      </c>
      <c r="S661" s="46">
        <v>84</v>
      </c>
      <c r="T661" s="46">
        <v>86</v>
      </c>
      <c r="U661" s="46">
        <v>95</v>
      </c>
      <c r="V661" s="46">
        <v>108</v>
      </c>
      <c r="W661" s="46">
        <v>94</v>
      </c>
      <c r="X661" s="46">
        <v>86</v>
      </c>
      <c r="Y661" s="46">
        <v>92</v>
      </c>
      <c r="Z661" s="46">
        <v>92</v>
      </c>
      <c r="AA661" s="46">
        <v>88</v>
      </c>
      <c r="AB661" s="46">
        <v>87</v>
      </c>
      <c r="AC661" s="46">
        <v>85</v>
      </c>
      <c r="AD661" s="46">
        <v>82</v>
      </c>
      <c r="AE661" s="46">
        <v>79</v>
      </c>
      <c r="AF661" s="46">
        <v>77</v>
      </c>
      <c r="AG661" s="46">
        <v>75</v>
      </c>
      <c r="AH661" s="46">
        <v>73</v>
      </c>
      <c r="AI661" s="46">
        <v>72</v>
      </c>
      <c r="AJ661" s="46">
        <v>71</v>
      </c>
      <c r="AK661" s="46">
        <v>69</v>
      </c>
      <c r="AL661" s="46">
        <v>68</v>
      </c>
      <c r="AM661" s="46">
        <v>67</v>
      </c>
      <c r="AN661" s="46">
        <v>68</v>
      </c>
      <c r="AO661" s="46">
        <v>70</v>
      </c>
      <c r="AP661" s="46">
        <v>71</v>
      </c>
      <c r="AQ661" s="46">
        <v>72</v>
      </c>
      <c r="AR661" s="47">
        <v>73</v>
      </c>
      <c r="AS661" s="80" t="str">
        <f>IF(COUNTIF(B$20:B661,B661)=1,1,"-")</f>
        <v>-</v>
      </c>
      <c r="AT661" s="80" t="str">
        <f>IF(COUNTIF(J$20:J661,J661)=1,1,"-")</f>
        <v>-</v>
      </c>
      <c r="AU661" s="80" t="str">
        <f>IF(COUNTIF(K$20:K661,K661)=1,1,"-")</f>
        <v>-</v>
      </c>
      <c r="AV661" s="80" t="str">
        <f>IF(COUNTIF(I$20:I661,I661)=1,1,"-")</f>
        <v>-</v>
      </c>
      <c r="AW661" s="48" t="s">
        <v>241</v>
      </c>
      <c r="AZ661"/>
      <c r="BA661"/>
      <c r="BB661"/>
      <c r="BC661"/>
      <c r="BD661"/>
    </row>
    <row r="662" spans="1:56" ht="15.75" customHeight="1" x14ac:dyDescent="0.2">
      <c r="A662" s="93" t="s">
        <v>1798</v>
      </c>
      <c r="B662" s="95" t="s">
        <v>439</v>
      </c>
      <c r="C662" s="94" t="s">
        <v>107</v>
      </c>
      <c r="D662" s="94" t="s">
        <v>23</v>
      </c>
      <c r="E662" s="94" t="s">
        <v>23</v>
      </c>
      <c r="F662" s="94" t="s">
        <v>391</v>
      </c>
      <c r="G662" s="96" t="s">
        <v>1778</v>
      </c>
      <c r="H662" s="96" t="s">
        <v>1779</v>
      </c>
      <c r="I662" s="96" t="s">
        <v>23</v>
      </c>
      <c r="J662" s="96" t="s">
        <v>23</v>
      </c>
      <c r="K662" s="96" t="s">
        <v>391</v>
      </c>
      <c r="L662" s="65">
        <f>HLOOKUP(L$20,$S$18:$AW662,ROW($S662)-ROW($S$18)+1,FALSE)</f>
        <v>761</v>
      </c>
      <c r="M662" s="65">
        <f>HLOOKUP(M$20,$S$18:$AW662,ROW($S662)-ROW($S$18)+1,FALSE)</f>
        <v>799</v>
      </c>
      <c r="N662" s="66">
        <f t="shared" si="15"/>
        <v>4.9934296977661052E-2</v>
      </c>
      <c r="O662" s="31">
        <f>IF(ISERROR(SUMIF($B$21:$B$672,$B662,$M$21:$M$672)/SUMIF($B$21:$B$672,$B662,$L$21:$L$672)-1),"-",SUMIF($B$21:$B$672,$B662,$M$21:$M$672)/SUMIF($B$21:$B$672,$B662,$L$21:$L$672)-1)</f>
        <v>2.4355591637913454E-2</v>
      </c>
      <c r="P662" s="31">
        <f>IF(ISERROR(SUMIF($J$21:$J$672,$J662,$M$21:$M$672)/SUMIF($J$21:$J$672,$J662,$L$21:$L$672)-1),"-",SUMIF($J$21:$J$672,$J662,$M$21:$M$672)/SUMIF($J$21:$J$672,$J662,$L$21:$L$672)-1)</f>
        <v>1.7005501076297502E-2</v>
      </c>
      <c r="Q662" s="31">
        <f>IF(ISERROR(SUMIF($K$21:$K$672,$K662,$M$21:$M$672)/SUMIF($K$21:$K$672,$K662,$L$21:$L$672)-1),"-",SUMIF($K$21:$K$672,$K662,$M$21:$M$672)/SUMIF($K$21:$K$672,$K662,$L$21:$L$672)-1)</f>
        <v>-3.0916047319583084E-2</v>
      </c>
      <c r="R662" s="31">
        <f>IF(ISERROR(SUMIF($I$21:$I$672,$I662,$M$21:$M$672)/SUMIF($I$21:$I$672,$I662,$L$21:$L$672)-1),"-",SUMIF($I$21:$I$672,$I662,$M$21:$M$672)/SUMIF($I$21:$I$672,$I662,$L$21:$L$672)-1)</f>
        <v>1.7005501076297502E-2</v>
      </c>
      <c r="S662" s="46"/>
      <c r="T662" s="46">
        <v>710</v>
      </c>
      <c r="U662" s="46">
        <v>729</v>
      </c>
      <c r="V662" s="46">
        <v>738</v>
      </c>
      <c r="W662" s="46">
        <v>756</v>
      </c>
      <c r="X662" s="46">
        <v>761</v>
      </c>
      <c r="Y662" s="46">
        <v>789</v>
      </c>
      <c r="Z662" s="46">
        <v>808</v>
      </c>
      <c r="AA662" s="46">
        <v>805</v>
      </c>
      <c r="AB662" s="46">
        <v>796</v>
      </c>
      <c r="AC662" s="46">
        <v>799</v>
      </c>
      <c r="AD662" s="46">
        <v>815</v>
      </c>
      <c r="AE662" s="46">
        <v>826</v>
      </c>
      <c r="AF662" s="46">
        <v>828</v>
      </c>
      <c r="AG662" s="46">
        <v>823</v>
      </c>
      <c r="AH662" s="46">
        <v>827</v>
      </c>
      <c r="AI662" s="46">
        <v>834</v>
      </c>
      <c r="AJ662" s="46">
        <v>829</v>
      </c>
      <c r="AK662" s="46">
        <v>826</v>
      </c>
      <c r="AL662" s="46">
        <v>828</v>
      </c>
      <c r="AM662" s="46">
        <v>835</v>
      </c>
      <c r="AN662" s="46">
        <v>849</v>
      </c>
      <c r="AO662" s="46">
        <v>859</v>
      </c>
      <c r="AP662" s="46">
        <v>877</v>
      </c>
      <c r="AQ662" s="46">
        <v>899</v>
      </c>
      <c r="AR662" s="47">
        <v>921</v>
      </c>
      <c r="AS662" s="80" t="str">
        <f>IF(COUNTIF(B$20:B662,B662)=1,1,"-")</f>
        <v>-</v>
      </c>
      <c r="AT662" s="80" t="str">
        <f>IF(COUNTIF(J$20:J662,J662)=1,1,"-")</f>
        <v>-</v>
      </c>
      <c r="AU662" s="80" t="str">
        <f>IF(COUNTIF(K$20:K662,K662)=1,1,"-")</f>
        <v>-</v>
      </c>
      <c r="AV662" s="80" t="str">
        <f>IF(COUNTIF(I$20:I662,I662)=1,1,"-")</f>
        <v>-</v>
      </c>
      <c r="AW662" s="48" t="s">
        <v>241</v>
      </c>
      <c r="AZ662"/>
      <c r="BA662"/>
      <c r="BB662"/>
      <c r="BC662"/>
      <c r="BD662"/>
    </row>
    <row r="663" spans="1:56" ht="15.75" customHeight="1" x14ac:dyDescent="0.2">
      <c r="A663" s="93" t="s">
        <v>1798</v>
      </c>
      <c r="B663" s="95" t="s">
        <v>2276</v>
      </c>
      <c r="C663" s="94" t="s">
        <v>2277</v>
      </c>
      <c r="D663" s="94" t="s">
        <v>82</v>
      </c>
      <c r="E663" s="94" t="s">
        <v>82</v>
      </c>
      <c r="F663" s="94" t="s">
        <v>384</v>
      </c>
      <c r="G663" s="96" t="s">
        <v>1780</v>
      </c>
      <c r="H663" s="96" t="s">
        <v>1781</v>
      </c>
      <c r="I663" s="96" t="s">
        <v>82</v>
      </c>
      <c r="J663" s="96" t="s">
        <v>82</v>
      </c>
      <c r="K663" s="96" t="s">
        <v>384</v>
      </c>
      <c r="L663" s="65">
        <f>HLOOKUP(L$20,$S$18:$AW663,ROW($S663)-ROW($S$18)+1,FALSE)</f>
        <v>874</v>
      </c>
      <c r="M663" s="65">
        <f>HLOOKUP(M$20,$S$18:$AW663,ROW($S663)-ROW($S$18)+1,FALSE)</f>
        <v>940</v>
      </c>
      <c r="N663" s="66">
        <f t="shared" si="15"/>
        <v>7.551487414187652E-2</v>
      </c>
      <c r="O663" s="31">
        <f>IF(ISERROR(SUMIF($B$21:$B$672,$B663,$M$21:$M$672)/SUMIF($B$21:$B$672,$B663,$L$21:$L$672)-1),"-",SUMIF($B$21:$B$672,$B663,$M$21:$M$672)/SUMIF($B$21:$B$672,$B663,$L$21:$L$672)-1)</f>
        <v>-3.5910224438902794E-2</v>
      </c>
      <c r="P663" s="31">
        <f>IF(ISERROR(SUMIF($J$21:$J$672,$J663,$M$21:$M$672)/SUMIF($J$21:$J$672,$J663,$L$21:$L$672)-1),"-",SUMIF($J$21:$J$672,$J663,$M$21:$M$672)/SUMIF($J$21:$J$672,$J663,$L$21:$L$672)-1)</f>
        <v>-3.3843674456083828E-2</v>
      </c>
      <c r="Q663" s="31">
        <f>IF(ISERROR(SUMIF($K$21:$K$672,$K663,$M$21:$M$672)/SUMIF($K$21:$K$672,$K663,$L$21:$L$672)-1),"-",SUMIF($K$21:$K$672,$K663,$M$21:$M$672)/SUMIF($K$21:$K$672,$K663,$L$21:$L$672)-1)</f>
        <v>-2.2365450582957913E-2</v>
      </c>
      <c r="R663" s="31">
        <f>IF(ISERROR(SUMIF($I$21:$I$672,$I663,$M$21:$M$672)/SUMIF($I$21:$I$672,$I663,$L$21:$L$672)-1),"-",SUMIF($I$21:$I$672,$I663,$M$21:$M$672)/SUMIF($I$21:$I$672,$I663,$L$21:$L$672)-1)</f>
        <v>-3.3843674456083828E-2</v>
      </c>
      <c r="S663" s="46"/>
      <c r="T663" s="46">
        <v>680</v>
      </c>
      <c r="U663" s="46">
        <v>694</v>
      </c>
      <c r="V663" s="46">
        <v>724</v>
      </c>
      <c r="W663" s="46">
        <v>812</v>
      </c>
      <c r="X663" s="46">
        <v>874</v>
      </c>
      <c r="Y663" s="46">
        <v>902</v>
      </c>
      <c r="Z663" s="46">
        <v>951</v>
      </c>
      <c r="AA663" s="46">
        <v>963</v>
      </c>
      <c r="AB663" s="46">
        <v>967</v>
      </c>
      <c r="AC663" s="46">
        <v>940</v>
      </c>
      <c r="AD663" s="46">
        <v>927</v>
      </c>
      <c r="AE663" s="46">
        <v>919</v>
      </c>
      <c r="AF663" s="46">
        <v>914</v>
      </c>
      <c r="AG663" s="46">
        <v>911</v>
      </c>
      <c r="AH663" s="46">
        <v>894</v>
      </c>
      <c r="AI663" s="46">
        <v>893</v>
      </c>
      <c r="AJ663" s="46">
        <v>888</v>
      </c>
      <c r="AK663" s="46">
        <v>867</v>
      </c>
      <c r="AL663" s="46">
        <v>860</v>
      </c>
      <c r="AM663" s="46">
        <v>865</v>
      </c>
      <c r="AN663" s="46">
        <v>870</v>
      </c>
      <c r="AO663" s="46">
        <v>876</v>
      </c>
      <c r="AP663" s="46">
        <v>883</v>
      </c>
      <c r="AQ663" s="46">
        <v>896</v>
      </c>
      <c r="AR663" s="47">
        <v>914</v>
      </c>
      <c r="AS663" s="80" t="str">
        <f>IF(COUNTIF(B$20:B663,B663)=1,1,"-")</f>
        <v>-</v>
      </c>
      <c r="AT663" s="80" t="str">
        <f>IF(COUNTIF(J$20:J663,J663)=1,1,"-")</f>
        <v>-</v>
      </c>
      <c r="AU663" s="80" t="str">
        <f>IF(COUNTIF(K$20:K663,K663)=1,1,"-")</f>
        <v>-</v>
      </c>
      <c r="AV663" s="80" t="str">
        <f>IF(COUNTIF(I$20:I663,I663)=1,1,"-")</f>
        <v>-</v>
      </c>
      <c r="AW663" s="48" t="s">
        <v>241</v>
      </c>
      <c r="AZ663"/>
      <c r="BA663"/>
      <c r="BB663"/>
      <c r="BC663"/>
      <c r="BD663"/>
    </row>
    <row r="664" spans="1:56" ht="15.75" customHeight="1" x14ac:dyDescent="0.2">
      <c r="A664" s="93" t="s">
        <v>1798</v>
      </c>
      <c r="B664" s="95" t="s">
        <v>2368</v>
      </c>
      <c r="C664" s="94" t="s">
        <v>2369</v>
      </c>
      <c r="D664" s="94" t="s">
        <v>210</v>
      </c>
      <c r="E664" s="94" t="s">
        <v>210</v>
      </c>
      <c r="F664" s="94" t="s">
        <v>387</v>
      </c>
      <c r="G664" s="96" t="s">
        <v>1782</v>
      </c>
      <c r="H664" s="96" t="s">
        <v>1783</v>
      </c>
      <c r="I664" s="96" t="s">
        <v>209</v>
      </c>
      <c r="J664" s="96" t="s">
        <v>209</v>
      </c>
      <c r="K664" s="96" t="s">
        <v>387</v>
      </c>
      <c r="L664" s="65">
        <f>HLOOKUP(L$20,$S$18:$AW664,ROW($S664)-ROW($S$18)+1,FALSE)</f>
        <v>112</v>
      </c>
      <c r="M664" s="65">
        <f>HLOOKUP(M$20,$S$18:$AW664,ROW($S664)-ROW($S$18)+1,FALSE)</f>
        <v>96</v>
      </c>
      <c r="N664" s="66">
        <f t="shared" si="15"/>
        <v>-0.1428571428571429</v>
      </c>
      <c r="O664" s="31">
        <f>IF(ISERROR(SUMIF($B$21:$B$672,$B664,$M$21:$M$672)/SUMIF($B$21:$B$672,$B664,$L$21:$L$672)-1),"-",SUMIF($B$21:$B$672,$B664,$M$21:$M$672)/SUMIF($B$21:$B$672,$B664,$L$21:$L$672)-1)</f>
        <v>4.2313117066290484E-3</v>
      </c>
      <c r="P664" s="31">
        <f>IF(ISERROR(SUMIF($J$21:$J$672,$J664,$M$21:$M$672)/SUMIF($J$21:$J$672,$J664,$L$21:$L$672)-1),"-",SUMIF($J$21:$J$672,$J664,$M$21:$M$672)/SUMIF($J$21:$J$672,$J664,$L$21:$L$672)-1)</f>
        <v>-0.1428571428571429</v>
      </c>
      <c r="Q664" s="31">
        <f>IF(ISERROR(SUMIF($K$21:$K$672,$K664,$M$21:$M$672)/SUMIF($K$21:$K$672,$K664,$L$21:$L$672)-1),"-",SUMIF($K$21:$K$672,$K664,$M$21:$M$672)/SUMIF($K$21:$K$672,$K664,$L$21:$L$672)-1)</f>
        <v>-6.8899789056344862E-2</v>
      </c>
      <c r="R664" s="31">
        <f>IF(ISERROR(SUMIF($I$21:$I$672,$I664,$M$21:$M$672)/SUMIF($I$21:$I$672,$I664,$L$21:$L$672)-1),"-",SUMIF($I$21:$I$672,$I664,$M$21:$M$672)/SUMIF($I$21:$I$672,$I664,$L$21:$L$672)-1)</f>
        <v>-0.1428571428571429</v>
      </c>
      <c r="S664" s="46"/>
      <c r="T664" s="46">
        <v>105</v>
      </c>
      <c r="U664" s="46">
        <v>104</v>
      </c>
      <c r="V664" s="46">
        <v>115</v>
      </c>
      <c r="W664" s="46">
        <v>120</v>
      </c>
      <c r="X664" s="46">
        <v>112</v>
      </c>
      <c r="Y664" s="46">
        <v>111</v>
      </c>
      <c r="Z664" s="46">
        <v>105</v>
      </c>
      <c r="AA664" s="46">
        <v>100</v>
      </c>
      <c r="AB664" s="46">
        <v>99</v>
      </c>
      <c r="AC664" s="46">
        <v>96</v>
      </c>
      <c r="AD664" s="46">
        <v>95</v>
      </c>
      <c r="AE664" s="46">
        <v>90</v>
      </c>
      <c r="AF664" s="46">
        <v>88</v>
      </c>
      <c r="AG664" s="46">
        <v>86</v>
      </c>
      <c r="AH664" s="46">
        <v>82</v>
      </c>
      <c r="AI664" s="46">
        <v>81</v>
      </c>
      <c r="AJ664" s="46">
        <v>79</v>
      </c>
      <c r="AK664" s="46">
        <v>77</v>
      </c>
      <c r="AL664" s="46">
        <v>74</v>
      </c>
      <c r="AM664" s="46">
        <v>73</v>
      </c>
      <c r="AN664" s="46">
        <v>71</v>
      </c>
      <c r="AO664" s="46">
        <v>71</v>
      </c>
      <c r="AP664" s="46">
        <v>72</v>
      </c>
      <c r="AQ664" s="46">
        <v>71</v>
      </c>
      <c r="AR664" s="47">
        <v>69</v>
      </c>
      <c r="AS664" s="80">
        <f>IF(COUNTIF(B$20:B664,B664)=1,1,"-")</f>
        <v>1</v>
      </c>
      <c r="AT664" s="80">
        <f>IF(COUNTIF(J$20:J664,J664)=1,1,"-")</f>
        <v>1</v>
      </c>
      <c r="AU664" s="80" t="str">
        <f>IF(COUNTIF(K$20:K664,K664)=1,1,"-")</f>
        <v>-</v>
      </c>
      <c r="AV664" s="80">
        <f>IF(COUNTIF(I$20:I664,I664)=1,1,"-")</f>
        <v>1</v>
      </c>
      <c r="AW664" s="48" t="s">
        <v>241</v>
      </c>
      <c r="AZ664"/>
      <c r="BA664"/>
      <c r="BB664"/>
      <c r="BC664"/>
      <c r="BD664"/>
    </row>
    <row r="665" spans="1:56" ht="15.75" customHeight="1" x14ac:dyDescent="0.2">
      <c r="A665" s="93" t="s">
        <v>1798</v>
      </c>
      <c r="B665" s="95" t="s">
        <v>1950</v>
      </c>
      <c r="C665" s="94" t="s">
        <v>1951</v>
      </c>
      <c r="D665" s="94" t="s">
        <v>114</v>
      </c>
      <c r="E665" s="94" t="s">
        <v>485</v>
      </c>
      <c r="F665" s="94" t="s">
        <v>391</v>
      </c>
      <c r="G665" s="96" t="s">
        <v>1784</v>
      </c>
      <c r="H665" s="96" t="s">
        <v>1785</v>
      </c>
      <c r="I665" s="96" t="s">
        <v>115</v>
      </c>
      <c r="J665" s="96" t="s">
        <v>485</v>
      </c>
      <c r="K665" s="96" t="s">
        <v>391</v>
      </c>
      <c r="L665" s="65">
        <f>HLOOKUP(L$20,$S$18:$AW665,ROW($S665)-ROW($S$18)+1,FALSE)</f>
        <v>297</v>
      </c>
      <c r="M665" s="65">
        <f>HLOOKUP(M$20,$S$18:$AW665,ROW($S665)-ROW($S$18)+1,FALSE)</f>
        <v>313</v>
      </c>
      <c r="N665" s="66">
        <f t="shared" si="15"/>
        <v>5.3872053872053849E-2</v>
      </c>
      <c r="O665" s="31">
        <f>IF(ISERROR(SUMIF($B$21:$B$672,$B665,$M$21:$M$672)/SUMIF($B$21:$B$672,$B665,$L$21:$L$672)-1),"-",SUMIF($B$21:$B$672,$B665,$M$21:$M$672)/SUMIF($B$21:$B$672,$B665,$L$21:$L$672)-1)</f>
        <v>-8.9181853431562486E-3</v>
      </c>
      <c r="P665" s="31">
        <f>IF(ISERROR(SUMIF($J$21:$J$672,$J665,$M$21:$M$672)/SUMIF($J$21:$J$672,$J665,$L$21:$L$672)-1),"-",SUMIF($J$21:$J$672,$J665,$M$21:$M$672)/SUMIF($J$21:$J$672,$J665,$L$21:$L$672)-1)</f>
        <v>-2.6252377932783788E-2</v>
      </c>
      <c r="Q665" s="31">
        <f>IF(ISERROR(SUMIF($K$21:$K$672,$K665,$M$21:$M$672)/SUMIF($K$21:$K$672,$K665,$L$21:$L$672)-1),"-",SUMIF($K$21:$K$672,$K665,$M$21:$M$672)/SUMIF($K$21:$K$672,$K665,$L$21:$L$672)-1)</f>
        <v>-3.0916047319583084E-2</v>
      </c>
      <c r="R665" s="31">
        <f>IF(ISERROR(SUMIF($I$21:$I$672,$I665,$M$21:$M$672)/SUMIF($I$21:$I$672,$I665,$L$21:$L$672)-1),"-",SUMIF($I$21:$I$672,$I665,$M$21:$M$672)/SUMIF($I$21:$I$672,$I665,$L$21:$L$672)-1)</f>
        <v>5.3872053872053849E-2</v>
      </c>
      <c r="S665" s="46"/>
      <c r="T665" s="46">
        <v>408</v>
      </c>
      <c r="U665" s="46">
        <v>391</v>
      </c>
      <c r="V665" s="46">
        <v>347</v>
      </c>
      <c r="W665" s="46">
        <v>310</v>
      </c>
      <c r="X665" s="46">
        <v>297</v>
      </c>
      <c r="Y665" s="46">
        <v>310</v>
      </c>
      <c r="Z665" s="46">
        <v>317</v>
      </c>
      <c r="AA665" s="46">
        <v>331</v>
      </c>
      <c r="AB665" s="46">
        <v>323</v>
      </c>
      <c r="AC665" s="46">
        <v>313</v>
      </c>
      <c r="AD665" s="46">
        <v>305</v>
      </c>
      <c r="AE665" s="46">
        <v>300</v>
      </c>
      <c r="AF665" s="46">
        <v>291</v>
      </c>
      <c r="AG665" s="46">
        <v>282</v>
      </c>
      <c r="AH665" s="46">
        <v>273</v>
      </c>
      <c r="AI665" s="46">
        <v>265</v>
      </c>
      <c r="AJ665" s="46">
        <v>258</v>
      </c>
      <c r="AK665" s="46">
        <v>254</v>
      </c>
      <c r="AL665" s="46">
        <v>253</v>
      </c>
      <c r="AM665" s="46">
        <v>257</v>
      </c>
      <c r="AN665" s="46">
        <v>262</v>
      </c>
      <c r="AO665" s="46">
        <v>268</v>
      </c>
      <c r="AP665" s="46">
        <v>275</v>
      </c>
      <c r="AQ665" s="46">
        <v>282</v>
      </c>
      <c r="AR665" s="47">
        <v>288</v>
      </c>
      <c r="AS665" s="80" t="str">
        <f>IF(COUNTIF(B$20:B665,B665)=1,1,"-")</f>
        <v>-</v>
      </c>
      <c r="AT665" s="80" t="str">
        <f>IF(COUNTIF(J$20:J665,J665)=1,1,"-")</f>
        <v>-</v>
      </c>
      <c r="AU665" s="80" t="str">
        <f>IF(COUNTIF(K$20:K665,K665)=1,1,"-")</f>
        <v>-</v>
      </c>
      <c r="AV665" s="80">
        <f>IF(COUNTIF(I$20:I665,I665)=1,1,"-")</f>
        <v>1</v>
      </c>
      <c r="AW665" s="48" t="s">
        <v>241</v>
      </c>
      <c r="AZ665"/>
      <c r="BA665"/>
      <c r="BB665"/>
      <c r="BC665"/>
      <c r="BD665"/>
    </row>
    <row r="666" spans="1:56" ht="15.75" customHeight="1" x14ac:dyDescent="0.2">
      <c r="A666" s="93" t="s">
        <v>1798</v>
      </c>
      <c r="B666" s="95" t="s">
        <v>2348</v>
      </c>
      <c r="C666" s="94" t="s">
        <v>2349</v>
      </c>
      <c r="D666" s="94" t="s">
        <v>103</v>
      </c>
      <c r="E666" s="94" t="s">
        <v>103</v>
      </c>
      <c r="F666" s="94" t="s">
        <v>386</v>
      </c>
      <c r="G666" s="96" t="s">
        <v>1786</v>
      </c>
      <c r="H666" s="96" t="s">
        <v>1787</v>
      </c>
      <c r="I666" s="96" t="s">
        <v>139</v>
      </c>
      <c r="J666" s="96" t="s">
        <v>139</v>
      </c>
      <c r="K666" s="96" t="s">
        <v>389</v>
      </c>
      <c r="L666" s="65">
        <f>HLOOKUP(L$20,$S$18:$AW666,ROW($S666)-ROW($S$18)+1,FALSE)</f>
        <v>135</v>
      </c>
      <c r="M666" s="65">
        <f>HLOOKUP(M$20,$S$18:$AW666,ROW($S666)-ROW($S$18)+1,FALSE)</f>
        <v>113</v>
      </c>
      <c r="N666" s="66">
        <f t="shared" si="15"/>
        <v>-0.16296296296296298</v>
      </c>
      <c r="O666" s="31">
        <f>IF(ISERROR(SUMIF($B$21:$B$672,$B666,$M$21:$M$672)/SUMIF($B$21:$B$672,$B666,$L$21:$L$672)-1),"-",SUMIF($B$21:$B$672,$B666,$M$21:$M$672)/SUMIF($B$21:$B$672,$B666,$L$21:$L$672)-1)</f>
        <v>-0.16270566727605118</v>
      </c>
      <c r="P666" s="31">
        <f>IF(ISERROR(SUMIF($J$21:$J$672,$J666,$M$21:$M$672)/SUMIF($J$21:$J$672,$J666,$L$21:$L$672)-1),"-",SUMIF($J$21:$J$672,$J666,$M$21:$M$672)/SUMIF($J$21:$J$672,$J666,$L$21:$L$672)-1)</f>
        <v>-0.11008771929824557</v>
      </c>
      <c r="Q666" s="31">
        <f>IF(ISERROR(SUMIF($K$21:$K$672,$K666,$M$21:$M$672)/SUMIF($K$21:$K$672,$K666,$L$21:$L$672)-1),"-",SUMIF($K$21:$K$672,$K666,$M$21:$M$672)/SUMIF($K$21:$K$672,$K666,$L$21:$L$672)-1)</f>
        <v>-7.8231982896267982E-2</v>
      </c>
      <c r="R666" s="31">
        <f>IF(ISERROR(SUMIF($I$21:$I$672,$I666,$M$21:$M$672)/SUMIF($I$21:$I$672,$I666,$L$21:$L$672)-1),"-",SUMIF($I$21:$I$672,$I666,$M$21:$M$672)/SUMIF($I$21:$I$672,$I666,$L$21:$L$672)-1)</f>
        <v>-0.11008771929824557</v>
      </c>
      <c r="S666" s="46"/>
      <c r="T666" s="46"/>
      <c r="U666" s="46">
        <v>138</v>
      </c>
      <c r="V666" s="46">
        <v>152</v>
      </c>
      <c r="W666" s="46">
        <v>143</v>
      </c>
      <c r="X666" s="46">
        <v>135</v>
      </c>
      <c r="Y666" s="46">
        <v>131</v>
      </c>
      <c r="Z666" s="46">
        <v>129</v>
      </c>
      <c r="AA666" s="46">
        <v>125</v>
      </c>
      <c r="AB666" s="46">
        <v>119</v>
      </c>
      <c r="AC666" s="46">
        <v>113</v>
      </c>
      <c r="AD666" s="46">
        <v>108</v>
      </c>
      <c r="AE666" s="46">
        <v>103</v>
      </c>
      <c r="AF666" s="46">
        <v>100</v>
      </c>
      <c r="AG666" s="46">
        <v>96</v>
      </c>
      <c r="AH666" s="46">
        <v>93</v>
      </c>
      <c r="AI666" s="46">
        <v>91</v>
      </c>
      <c r="AJ666" s="46">
        <v>89</v>
      </c>
      <c r="AK666" s="46">
        <v>86</v>
      </c>
      <c r="AL666" s="46">
        <v>84</v>
      </c>
      <c r="AM666" s="46">
        <v>84</v>
      </c>
      <c r="AN666" s="46">
        <v>84</v>
      </c>
      <c r="AO666" s="46">
        <v>85</v>
      </c>
      <c r="AP666" s="46">
        <v>86</v>
      </c>
      <c r="AQ666" s="46">
        <v>87</v>
      </c>
      <c r="AR666" s="47">
        <v>87</v>
      </c>
      <c r="AS666" s="80" t="str">
        <f>IF(COUNTIF(B$20:B666,B666)=1,1,"-")</f>
        <v>-</v>
      </c>
      <c r="AT666" s="80" t="str">
        <f>IF(COUNTIF(J$20:J666,J666)=1,1,"-")</f>
        <v>-</v>
      </c>
      <c r="AU666" s="80" t="str">
        <f>IF(COUNTIF(K$20:K666,K666)=1,1,"-")</f>
        <v>-</v>
      </c>
      <c r="AV666" s="80" t="str">
        <f>IF(COUNTIF(I$20:I666,I666)=1,1,"-")</f>
        <v>-</v>
      </c>
      <c r="AW666" s="48" t="s">
        <v>241</v>
      </c>
      <c r="AZ666"/>
      <c r="BA666"/>
      <c r="BB666"/>
      <c r="BC666"/>
      <c r="BD666"/>
    </row>
    <row r="667" spans="1:56" ht="15.75" customHeight="1" x14ac:dyDescent="0.2">
      <c r="A667" s="93" t="s">
        <v>1798</v>
      </c>
      <c r="B667" s="95" t="s">
        <v>2368</v>
      </c>
      <c r="C667" s="94" t="s">
        <v>2369</v>
      </c>
      <c r="D667" s="94" t="s">
        <v>210</v>
      </c>
      <c r="E667" s="94" t="s">
        <v>210</v>
      </c>
      <c r="F667" s="94" t="s">
        <v>387</v>
      </c>
      <c r="G667" s="96" t="s">
        <v>1788</v>
      </c>
      <c r="H667" s="96" t="s">
        <v>1789</v>
      </c>
      <c r="I667" s="96" t="s">
        <v>210</v>
      </c>
      <c r="J667" s="96" t="s">
        <v>210</v>
      </c>
      <c r="K667" s="96" t="s">
        <v>387</v>
      </c>
      <c r="L667" s="65">
        <f>HLOOKUP(L$20,$S$18:$AW667,ROW($S667)-ROW($S$18)+1,FALSE)</f>
        <v>2015</v>
      </c>
      <c r="M667" s="65">
        <f>HLOOKUP(M$20,$S$18:$AW667,ROW($S667)-ROW($S$18)+1,FALSE)</f>
        <v>2040</v>
      </c>
      <c r="N667" s="66">
        <f t="shared" si="15"/>
        <v>1.2406947890818865E-2</v>
      </c>
      <c r="O667" s="31">
        <f>IF(ISERROR(SUMIF($B$21:$B$672,$B667,$M$21:$M$672)/SUMIF($B$21:$B$672,$B667,$L$21:$L$672)-1),"-",SUMIF($B$21:$B$672,$B667,$M$21:$M$672)/SUMIF($B$21:$B$672,$B667,$L$21:$L$672)-1)</f>
        <v>4.2313117066290484E-3</v>
      </c>
      <c r="P667" s="31">
        <f>IF(ISERROR(SUMIF($J$21:$J$672,$J667,$M$21:$M$672)/SUMIF($J$21:$J$672,$J667,$L$21:$L$672)-1),"-",SUMIF($J$21:$J$672,$J667,$M$21:$M$672)/SUMIF($J$21:$J$672,$J667,$L$21:$L$672)-1)</f>
        <v>1.2406947890818865E-2</v>
      </c>
      <c r="Q667" s="31">
        <f>IF(ISERROR(SUMIF($K$21:$K$672,$K667,$M$21:$M$672)/SUMIF($K$21:$K$672,$K667,$L$21:$L$672)-1),"-",SUMIF($K$21:$K$672,$K667,$M$21:$M$672)/SUMIF($K$21:$K$672,$K667,$L$21:$L$672)-1)</f>
        <v>-6.8899789056344862E-2</v>
      </c>
      <c r="R667" s="31">
        <f>IF(ISERROR(SUMIF($I$21:$I$672,$I667,$M$21:$M$672)/SUMIF($I$21:$I$672,$I667,$L$21:$L$672)-1),"-",SUMIF($I$21:$I$672,$I667,$M$21:$M$672)/SUMIF($I$21:$I$672,$I667,$L$21:$L$672)-1)</f>
        <v>1.2406947890818865E-2</v>
      </c>
      <c r="S667" s="46"/>
      <c r="T667" s="46"/>
      <c r="U667" s="46">
        <v>2224</v>
      </c>
      <c r="V667" s="46">
        <v>2141</v>
      </c>
      <c r="W667" s="46">
        <v>2079</v>
      </c>
      <c r="X667" s="46">
        <v>2015</v>
      </c>
      <c r="Y667" s="46">
        <v>2091</v>
      </c>
      <c r="Z667" s="46">
        <v>2124</v>
      </c>
      <c r="AA667" s="46">
        <v>2104</v>
      </c>
      <c r="AB667" s="46">
        <v>2083</v>
      </c>
      <c r="AC667" s="46">
        <v>2040</v>
      </c>
      <c r="AD667" s="46">
        <v>2000</v>
      </c>
      <c r="AE667" s="46">
        <v>1965</v>
      </c>
      <c r="AF667" s="46">
        <v>1932</v>
      </c>
      <c r="AG667" s="46">
        <v>1903</v>
      </c>
      <c r="AH667" s="46">
        <v>1847</v>
      </c>
      <c r="AI667" s="46">
        <v>1806</v>
      </c>
      <c r="AJ667" s="46">
        <v>1757</v>
      </c>
      <c r="AK667" s="46">
        <v>1700</v>
      </c>
      <c r="AL667" s="46">
        <v>1652</v>
      </c>
      <c r="AM667" s="46">
        <v>1616</v>
      </c>
      <c r="AN667" s="46">
        <v>1600</v>
      </c>
      <c r="AO667" s="46">
        <v>1590</v>
      </c>
      <c r="AP667" s="46">
        <v>1601</v>
      </c>
      <c r="AQ667" s="46">
        <v>1589</v>
      </c>
      <c r="AR667" s="47">
        <v>1578</v>
      </c>
      <c r="AS667" s="80" t="str">
        <f>IF(COUNTIF(B$20:B667,B667)=1,1,"-")</f>
        <v>-</v>
      </c>
      <c r="AT667" s="80">
        <f>IF(COUNTIF(J$20:J667,J667)=1,1,"-")</f>
        <v>1</v>
      </c>
      <c r="AU667" s="80" t="str">
        <f>IF(COUNTIF(K$20:K667,K667)=1,1,"-")</f>
        <v>-</v>
      </c>
      <c r="AV667" s="80">
        <f>IF(COUNTIF(I$20:I667,I667)=1,1,"-")</f>
        <v>1</v>
      </c>
      <c r="AW667" s="48" t="s">
        <v>241</v>
      </c>
      <c r="AZ667"/>
      <c r="BA667"/>
      <c r="BB667"/>
      <c r="BC667"/>
      <c r="BD667"/>
    </row>
    <row r="668" spans="1:56" ht="15.75" customHeight="1" x14ac:dyDescent="0.2">
      <c r="A668" s="93" t="s">
        <v>1798</v>
      </c>
      <c r="B668" s="95" t="s">
        <v>2172</v>
      </c>
      <c r="C668" s="94" t="s">
        <v>2173</v>
      </c>
      <c r="D668" s="94" t="s">
        <v>86</v>
      </c>
      <c r="E668" s="94" t="s">
        <v>86</v>
      </c>
      <c r="F668" s="94" t="s">
        <v>395</v>
      </c>
      <c r="G668" s="96" t="s">
        <v>1790</v>
      </c>
      <c r="H668" s="96" t="s">
        <v>1791</v>
      </c>
      <c r="I668" s="96" t="s">
        <v>86</v>
      </c>
      <c r="J668" s="96" t="s">
        <v>86</v>
      </c>
      <c r="K668" s="96" t="s">
        <v>395</v>
      </c>
      <c r="L668" s="65">
        <f>HLOOKUP(L$20,$S$18:$AW668,ROW($S668)-ROW($S$18)+1,FALSE)</f>
        <v>665</v>
      </c>
      <c r="M668" s="65">
        <f>HLOOKUP(M$20,$S$18:$AW668,ROW($S668)-ROW($S$18)+1,FALSE)</f>
        <v>805</v>
      </c>
      <c r="N668" s="66">
        <f t="shared" si="15"/>
        <v>0.21052631578947367</v>
      </c>
      <c r="O668" s="31">
        <f>IF(ISERROR(SUMIF($B$21:$B$672,$B668,$M$21:$M$672)/SUMIF($B$21:$B$672,$B668,$L$21:$L$672)-1),"-",SUMIF($B$21:$B$672,$B668,$M$21:$M$672)/SUMIF($B$21:$B$672,$B668,$L$21:$L$672)-1)</f>
        <v>0.14064976228209192</v>
      </c>
      <c r="P668" s="31">
        <f>IF(ISERROR(SUMIF($J$21:$J$672,$J668,$M$21:$M$672)/SUMIF($J$21:$J$672,$J668,$L$21:$L$672)-1),"-",SUMIF($J$21:$J$672,$J668,$M$21:$M$672)/SUMIF($J$21:$J$672,$J668,$L$21:$L$672)-1)</f>
        <v>9.1339071101806724E-2</v>
      </c>
      <c r="Q668" s="31">
        <f>IF(ISERROR(SUMIF($K$21:$K$672,$K668,$M$21:$M$672)/SUMIF($K$21:$K$672,$K668,$L$21:$L$672)-1),"-",SUMIF($K$21:$K$672,$K668,$M$21:$M$672)/SUMIF($K$21:$K$672,$K668,$L$21:$L$672)-1)</f>
        <v>-1.9312825455785054E-2</v>
      </c>
      <c r="R668" s="31">
        <f>IF(ISERROR(SUMIF($I$21:$I$672,$I668,$M$21:$M$672)/SUMIF($I$21:$I$672,$I668,$L$21:$L$672)-1),"-",SUMIF($I$21:$I$672,$I668,$M$21:$M$672)/SUMIF($I$21:$I$672,$I668,$L$21:$L$672)-1)</f>
        <v>9.2878722485973286E-2</v>
      </c>
      <c r="S668" s="46"/>
      <c r="T668" s="46"/>
      <c r="U668" s="46"/>
      <c r="V668" s="46">
        <v>551</v>
      </c>
      <c r="W668" s="46">
        <v>590</v>
      </c>
      <c r="X668" s="46">
        <v>665</v>
      </c>
      <c r="Y668" s="46">
        <v>713</v>
      </c>
      <c r="Z668" s="46">
        <v>746</v>
      </c>
      <c r="AA668" s="46">
        <v>779</v>
      </c>
      <c r="AB668" s="46">
        <v>803</v>
      </c>
      <c r="AC668" s="46">
        <v>805</v>
      </c>
      <c r="AD668" s="46">
        <v>813</v>
      </c>
      <c r="AE668" s="46">
        <v>819</v>
      </c>
      <c r="AF668" s="46">
        <v>828</v>
      </c>
      <c r="AG668" s="46">
        <v>849</v>
      </c>
      <c r="AH668" s="46">
        <v>865</v>
      </c>
      <c r="AI668" s="46">
        <v>868</v>
      </c>
      <c r="AJ668" s="46">
        <v>870</v>
      </c>
      <c r="AK668" s="46">
        <v>872</v>
      </c>
      <c r="AL668" s="46">
        <v>867</v>
      </c>
      <c r="AM668" s="46">
        <v>872</v>
      </c>
      <c r="AN668" s="46">
        <v>884</v>
      </c>
      <c r="AO668" s="46">
        <v>895</v>
      </c>
      <c r="AP668" s="46">
        <v>908</v>
      </c>
      <c r="AQ668" s="46">
        <v>917</v>
      </c>
      <c r="AR668" s="47">
        <v>934</v>
      </c>
      <c r="AS668" s="80" t="str">
        <f>IF(COUNTIF(B$20:B668,B668)=1,1,"-")</f>
        <v>-</v>
      </c>
      <c r="AT668" s="80" t="str">
        <f>IF(COUNTIF(J$20:J668,J668)=1,1,"-")</f>
        <v>-</v>
      </c>
      <c r="AU668" s="80" t="str">
        <f>IF(COUNTIF(K$20:K668,K668)=1,1,"-")</f>
        <v>-</v>
      </c>
      <c r="AV668" s="80" t="str">
        <f>IF(COUNTIF(I$20:I668,I668)=1,1,"-")</f>
        <v>-</v>
      </c>
      <c r="AW668" s="48" t="s">
        <v>241</v>
      </c>
      <c r="AZ668"/>
      <c r="BA668"/>
      <c r="BB668"/>
      <c r="BC668"/>
      <c r="BD668"/>
    </row>
    <row r="669" spans="1:56" ht="15.75" customHeight="1" x14ac:dyDescent="0.2">
      <c r="A669" s="93" t="s">
        <v>1798</v>
      </c>
      <c r="B669" s="95" t="s">
        <v>468</v>
      </c>
      <c r="C669" s="94" t="s">
        <v>260</v>
      </c>
      <c r="D669" s="94" t="s">
        <v>94</v>
      </c>
      <c r="E669" s="94" t="s">
        <v>94</v>
      </c>
      <c r="F669" s="94" t="s">
        <v>394</v>
      </c>
      <c r="G669" s="96" t="s">
        <v>1792</v>
      </c>
      <c r="H669" s="96" t="s">
        <v>1793</v>
      </c>
      <c r="I669" s="96" t="s">
        <v>94</v>
      </c>
      <c r="J669" s="96" t="s">
        <v>94</v>
      </c>
      <c r="K669" s="96" t="s">
        <v>394</v>
      </c>
      <c r="L669" s="65">
        <f>HLOOKUP(L$20,$S$18:$AW669,ROW($S669)-ROW($S$18)+1,FALSE)</f>
        <v>193</v>
      </c>
      <c r="M669" s="65">
        <f>HLOOKUP(M$20,$S$18:$AW669,ROW($S669)-ROW($S$18)+1,FALSE)</f>
        <v>127</v>
      </c>
      <c r="N669" s="66">
        <f t="shared" si="15"/>
        <v>-0.34196891191709844</v>
      </c>
      <c r="O669" s="31">
        <f>IF(ISERROR(SUMIF($B$21:$B$672,$B669,$M$21:$M$672)/SUMIF($B$21:$B$672,$B669,$L$21:$L$672)-1),"-",SUMIF($B$21:$B$672,$B669,$M$21:$M$672)/SUMIF($B$21:$B$672,$B669,$L$21:$L$672)-1)</f>
        <v>-6.2870309414088221E-2</v>
      </c>
      <c r="P669" s="31">
        <f>IF(ISERROR(SUMIF($J$21:$J$672,$J669,$M$21:$M$672)/SUMIF($J$21:$J$672,$J669,$L$21:$L$672)-1),"-",SUMIF($J$21:$J$672,$J669,$M$21:$M$672)/SUMIF($J$21:$J$672,$J669,$L$21:$L$672)-1)</f>
        <v>-7.0426716141001822E-2</v>
      </c>
      <c r="Q669" s="31">
        <f>IF(ISERROR(SUMIF($K$21:$K$672,$K669,$M$21:$M$672)/SUMIF($K$21:$K$672,$K669,$L$21:$L$672)-1),"-",SUMIF($K$21:$K$672,$K669,$M$21:$M$672)/SUMIF($K$21:$K$672,$K669,$L$21:$L$672)-1)</f>
        <v>-5.2308392085512856E-2</v>
      </c>
      <c r="R669" s="31">
        <f>IF(ISERROR(SUMIF($I$21:$I$672,$I669,$M$21:$M$672)/SUMIF($I$21:$I$672,$I669,$L$21:$L$672)-1),"-",SUMIF($I$21:$I$672,$I669,$M$21:$M$672)/SUMIF($I$21:$I$672,$I669,$L$21:$L$672)-1)</f>
        <v>-7.0426716141001822E-2</v>
      </c>
      <c r="S669" s="46"/>
      <c r="T669" s="46"/>
      <c r="U669" s="46"/>
      <c r="V669" s="46">
        <v>174</v>
      </c>
      <c r="W669" s="46">
        <v>186</v>
      </c>
      <c r="X669" s="46">
        <v>193</v>
      </c>
      <c r="Y669" s="46">
        <v>159</v>
      </c>
      <c r="Z669" s="46">
        <v>148</v>
      </c>
      <c r="AA669" s="46">
        <v>144</v>
      </c>
      <c r="AB669" s="46">
        <v>137</v>
      </c>
      <c r="AC669" s="46">
        <v>127</v>
      </c>
      <c r="AD669" s="46">
        <v>120</v>
      </c>
      <c r="AE669" s="46">
        <v>116</v>
      </c>
      <c r="AF669" s="46">
        <v>114</v>
      </c>
      <c r="AG669" s="46">
        <v>110</v>
      </c>
      <c r="AH669" s="46">
        <v>108</v>
      </c>
      <c r="AI669" s="46">
        <v>106</v>
      </c>
      <c r="AJ669" s="46">
        <v>104</v>
      </c>
      <c r="AK669" s="46">
        <v>100</v>
      </c>
      <c r="AL669" s="46">
        <v>100</v>
      </c>
      <c r="AM669" s="46">
        <v>103</v>
      </c>
      <c r="AN669" s="46">
        <v>105</v>
      </c>
      <c r="AO669" s="46">
        <v>108</v>
      </c>
      <c r="AP669" s="46">
        <v>109</v>
      </c>
      <c r="AQ669" s="46">
        <v>112</v>
      </c>
      <c r="AR669" s="47">
        <v>114</v>
      </c>
      <c r="AS669" s="80" t="str">
        <f>IF(COUNTIF(B$20:B669,B669)=1,1,"-")</f>
        <v>-</v>
      </c>
      <c r="AT669" s="80" t="str">
        <f>IF(COUNTIF(J$20:J669,J669)=1,1,"-")</f>
        <v>-</v>
      </c>
      <c r="AU669" s="80" t="str">
        <f>IF(COUNTIF(K$20:K669,K669)=1,1,"-")</f>
        <v>-</v>
      </c>
      <c r="AV669" s="80" t="str">
        <f>IF(COUNTIF(I$20:I669,I669)=1,1,"-")</f>
        <v>-</v>
      </c>
      <c r="AW669" s="48" t="s">
        <v>241</v>
      </c>
      <c r="AZ669"/>
      <c r="BA669"/>
      <c r="BB669"/>
      <c r="BC669"/>
      <c r="BD669"/>
    </row>
    <row r="670" spans="1:56" ht="15.75" customHeight="1" x14ac:dyDescent="0.2">
      <c r="A670" s="93" t="s">
        <v>1798</v>
      </c>
      <c r="B670" s="95" t="s">
        <v>2370</v>
      </c>
      <c r="C670" s="94" t="s">
        <v>2371</v>
      </c>
      <c r="D670" s="94" t="s">
        <v>23</v>
      </c>
      <c r="E670" s="94" t="s">
        <v>23</v>
      </c>
      <c r="F670" s="94" t="s">
        <v>391</v>
      </c>
      <c r="G670" s="96" t="s">
        <v>1794</v>
      </c>
      <c r="H670" s="96" t="s">
        <v>1795</v>
      </c>
      <c r="I670" s="96" t="s">
        <v>336</v>
      </c>
      <c r="J670" s="96" t="s">
        <v>238</v>
      </c>
      <c r="K670" s="96" t="s">
        <v>390</v>
      </c>
      <c r="L670" s="65">
        <f>HLOOKUP(L$20,$S$18:$AW670,ROW($S670)-ROW($S$18)+1,FALSE)</f>
        <v>233</v>
      </c>
      <c r="M670" s="65">
        <f>HLOOKUP(M$20,$S$18:$AW670,ROW($S670)-ROW($S$18)+1,FALSE)</f>
        <v>215</v>
      </c>
      <c r="N670" s="66">
        <f t="shared" si="15"/>
        <v>-7.7253218884120178E-2</v>
      </c>
      <c r="O670" s="31">
        <f>IF(ISERROR(SUMIF($B$21:$B$672,$B670,$M$21:$M$672)/SUMIF($B$21:$B$672,$B670,$L$21:$L$672)-1),"-",SUMIF($B$21:$B$672,$B670,$M$21:$M$672)/SUMIF($B$21:$B$672,$B670,$L$21:$L$672)-1)</f>
        <v>-7.7253218884120178E-2</v>
      </c>
      <c r="P670" s="31">
        <f>IF(ISERROR(SUMIF($J$21:$J$672,$J670,$M$21:$M$672)/SUMIF($J$21:$J$672,$J670,$L$21:$L$672)-1),"-",SUMIF($J$21:$J$672,$J670,$M$21:$M$672)/SUMIF($J$21:$J$672,$J670,$L$21:$L$672)-1)</f>
        <v>-7.7253218884120178E-2</v>
      </c>
      <c r="Q670" s="31">
        <f>IF(ISERROR(SUMIF($K$21:$K$672,$K670,$M$21:$M$672)/SUMIF($K$21:$K$672,$K670,$L$21:$L$672)-1),"-",SUMIF($K$21:$K$672,$K670,$M$21:$M$672)/SUMIF($K$21:$K$672,$K670,$L$21:$L$672)-1)</f>
        <v>-6.9640082528846903E-2</v>
      </c>
      <c r="R670" s="31">
        <f>IF(ISERROR(SUMIF($I$21:$I$672,$I670,$M$21:$M$672)/SUMIF($I$21:$I$672,$I670,$L$21:$L$672)-1),"-",SUMIF($I$21:$I$672,$I670,$M$21:$M$672)/SUMIF($I$21:$I$672,$I670,$L$21:$L$672)-1)</f>
        <v>-7.7253218884120178E-2</v>
      </c>
      <c r="S670" s="46"/>
      <c r="T670" s="46"/>
      <c r="U670" s="46"/>
      <c r="V670" s="46">
        <v>80</v>
      </c>
      <c r="W670" s="46">
        <v>159</v>
      </c>
      <c r="X670" s="46">
        <v>233</v>
      </c>
      <c r="Y670" s="46">
        <v>235</v>
      </c>
      <c r="Z670" s="46">
        <v>231</v>
      </c>
      <c r="AA670" s="46">
        <v>226</v>
      </c>
      <c r="AB670" s="46">
        <v>223</v>
      </c>
      <c r="AC670" s="46">
        <v>215</v>
      </c>
      <c r="AD670" s="46">
        <v>215</v>
      </c>
      <c r="AE670" s="46">
        <v>221</v>
      </c>
      <c r="AF670" s="46">
        <v>216</v>
      </c>
      <c r="AG670" s="46">
        <v>213</v>
      </c>
      <c r="AH670" s="46">
        <v>205</v>
      </c>
      <c r="AI670" s="46">
        <v>203</v>
      </c>
      <c r="AJ670" s="46">
        <v>199</v>
      </c>
      <c r="AK670" s="46">
        <v>199</v>
      </c>
      <c r="AL670" s="46">
        <v>199</v>
      </c>
      <c r="AM670" s="46">
        <v>201</v>
      </c>
      <c r="AN670" s="46">
        <v>205</v>
      </c>
      <c r="AO670" s="46">
        <v>204</v>
      </c>
      <c r="AP670" s="46">
        <v>203</v>
      </c>
      <c r="AQ670" s="46">
        <v>203</v>
      </c>
      <c r="AR670" s="47">
        <v>208</v>
      </c>
      <c r="AS670" s="80">
        <f>IF(COUNTIF(B$20:B670,B670)=1,1,"-")</f>
        <v>1</v>
      </c>
      <c r="AT670" s="80">
        <f>IF(COUNTIF(J$20:J670,J670)=1,1,"-")</f>
        <v>1</v>
      </c>
      <c r="AU670" s="80" t="str">
        <f>IF(COUNTIF(K$20:K670,K670)=1,1,"-")</f>
        <v>-</v>
      </c>
      <c r="AV670" s="80">
        <f>IF(COUNTIF(I$20:I670,I670)=1,1,"-")</f>
        <v>1</v>
      </c>
      <c r="AW670" s="48" t="s">
        <v>241</v>
      </c>
      <c r="AZ670"/>
      <c r="BA670"/>
      <c r="BB670"/>
      <c r="BC670"/>
      <c r="BD670"/>
    </row>
    <row r="671" spans="1:56" ht="15.75" customHeight="1" x14ac:dyDescent="0.2">
      <c r="A671" s="93" t="s">
        <v>1798</v>
      </c>
      <c r="B671" s="95" t="s">
        <v>2372</v>
      </c>
      <c r="C671" s="94" t="s">
        <v>2373</v>
      </c>
      <c r="D671" s="94" t="s">
        <v>39</v>
      </c>
      <c r="E671" s="94" t="s">
        <v>39</v>
      </c>
      <c r="F671" s="94" t="s">
        <v>384</v>
      </c>
      <c r="G671" s="96" t="s">
        <v>1796</v>
      </c>
      <c r="H671" s="96" t="s">
        <v>1797</v>
      </c>
      <c r="I671" s="96" t="s">
        <v>39</v>
      </c>
      <c r="J671" s="96" t="s">
        <v>39</v>
      </c>
      <c r="K671" s="96" t="s">
        <v>384</v>
      </c>
      <c r="L671" s="65">
        <f>HLOOKUP(L$20,$S$18:$AW671,ROW($S671)-ROW($S$18)+1,FALSE)</f>
        <v>589</v>
      </c>
      <c r="M671" s="65">
        <f>HLOOKUP(M$20,$S$18:$AW671,ROW($S671)-ROW($S$18)+1,FALSE)</f>
        <v>615</v>
      </c>
      <c r="N671" s="66">
        <f t="shared" si="15"/>
        <v>4.4142614601018648E-2</v>
      </c>
      <c r="O671" s="31">
        <f>IF(ISERROR(SUMIF($B$21:$B$672,$B671,$M$21:$M$672)/SUMIF($B$21:$B$672,$B671,$L$21:$L$672)-1),"-",SUMIF($B$21:$B$672,$B671,$M$21:$M$672)/SUMIF($B$21:$B$672,$B671,$L$21:$L$672)-1)</f>
        <v>4.4142614601018648E-2</v>
      </c>
      <c r="P671" s="31">
        <f>IF(ISERROR(SUMIF($J$21:$J$672,$J671,$M$21:$M$672)/SUMIF($J$21:$J$672,$J671,$L$21:$L$672)-1),"-",SUMIF($J$21:$J$672,$J671,$M$21:$M$672)/SUMIF($J$21:$J$672,$J671,$L$21:$L$672)-1)</f>
        <v>1.3258691809074907E-3</v>
      </c>
      <c r="Q671" s="31">
        <f>IF(ISERROR(SUMIF($K$21:$K$672,$K671,$M$21:$M$672)/SUMIF($K$21:$K$672,$K671,$L$21:$L$672)-1),"-",SUMIF($K$21:$K$672,$K671,$M$21:$M$672)/SUMIF($K$21:$K$672,$K671,$L$21:$L$672)-1)</f>
        <v>-2.2365450582957913E-2</v>
      </c>
      <c r="R671" s="31">
        <f>IF(ISERROR(SUMIF($I$21:$I$672,$I671,$M$21:$M$672)/SUMIF($I$21:$I$672,$I671,$L$21:$L$672)-1),"-",SUMIF($I$21:$I$672,$I671,$M$21:$M$672)/SUMIF($I$21:$I$672,$I671,$L$21:$L$672)-1)</f>
        <v>9.9792929670883268E-5</v>
      </c>
      <c r="S671" s="46"/>
      <c r="T671" s="46"/>
      <c r="U671" s="46"/>
      <c r="V671" s="46"/>
      <c r="W671" s="46">
        <v>525</v>
      </c>
      <c r="X671" s="46">
        <v>589</v>
      </c>
      <c r="Y671" s="46">
        <v>636</v>
      </c>
      <c r="Z671" s="46">
        <v>645</v>
      </c>
      <c r="AA671" s="46">
        <v>661</v>
      </c>
      <c r="AB671" s="46">
        <v>636</v>
      </c>
      <c r="AC671" s="46">
        <v>615</v>
      </c>
      <c r="AD671" s="46">
        <v>598</v>
      </c>
      <c r="AE671" s="46">
        <v>595</v>
      </c>
      <c r="AF671" s="46">
        <v>604</v>
      </c>
      <c r="AG671" s="46">
        <v>613</v>
      </c>
      <c r="AH671" s="46">
        <v>618</v>
      </c>
      <c r="AI671" s="46">
        <v>619</v>
      </c>
      <c r="AJ671" s="46">
        <v>617</v>
      </c>
      <c r="AK671" s="46">
        <v>616</v>
      </c>
      <c r="AL671" s="46">
        <v>615</v>
      </c>
      <c r="AM671" s="46">
        <v>617</v>
      </c>
      <c r="AN671" s="46">
        <v>626</v>
      </c>
      <c r="AO671" s="46">
        <v>628</v>
      </c>
      <c r="AP671" s="46">
        <v>637</v>
      </c>
      <c r="AQ671" s="46">
        <v>640</v>
      </c>
      <c r="AR671" s="47">
        <v>643</v>
      </c>
      <c r="AS671" s="80">
        <f>IF(COUNTIF(B$20:B671,B671)=1,1,"-")</f>
        <v>1</v>
      </c>
      <c r="AT671" s="80" t="str">
        <f>IF(COUNTIF(J$20:J671,J671)=1,1,"-")</f>
        <v>-</v>
      </c>
      <c r="AU671" s="80" t="str">
        <f>IF(COUNTIF(K$20:K671,K671)=1,1,"-")</f>
        <v>-</v>
      </c>
      <c r="AV671" s="80" t="str">
        <f>IF(COUNTIF(I$20:I671,I671)=1,1,"-")</f>
        <v>-</v>
      </c>
      <c r="AW671" s="48" t="s">
        <v>241</v>
      </c>
      <c r="AZ671"/>
      <c r="BA671"/>
      <c r="BB671"/>
      <c r="BC671"/>
      <c r="BD671"/>
    </row>
    <row r="672" spans="1:56" ht="15.75" customHeight="1" x14ac:dyDescent="0.2">
      <c r="A672" s="6" t="s">
        <v>231</v>
      </c>
      <c r="B672" s="6" t="s">
        <v>231</v>
      </c>
      <c r="C672" s="6" t="s">
        <v>231</v>
      </c>
      <c r="D672" s="6"/>
      <c r="E672" s="6"/>
      <c r="F672" s="6"/>
      <c r="G672" s="6" t="s">
        <v>231</v>
      </c>
      <c r="H672" s="6" t="s">
        <v>231</v>
      </c>
      <c r="I672" s="6" t="s">
        <v>231</v>
      </c>
      <c r="J672" s="6" t="s">
        <v>231</v>
      </c>
      <c r="K672" s="6" t="s">
        <v>231</v>
      </c>
      <c r="L672" s="6" t="s">
        <v>231</v>
      </c>
      <c r="M672" s="6" t="s">
        <v>231</v>
      </c>
      <c r="N672" s="6" t="s">
        <v>231</v>
      </c>
      <c r="O672" s="6" t="s">
        <v>231</v>
      </c>
      <c r="P672" s="6" t="s">
        <v>231</v>
      </c>
      <c r="Q672" s="6" t="s">
        <v>231</v>
      </c>
      <c r="R672" s="6" t="s">
        <v>231</v>
      </c>
      <c r="S672" s="6" t="s">
        <v>231</v>
      </c>
      <c r="T672" s="6"/>
      <c r="U672" s="6" t="s">
        <v>231</v>
      </c>
      <c r="V672" s="6" t="s">
        <v>231</v>
      </c>
      <c r="W672" s="6" t="s">
        <v>231</v>
      </c>
      <c r="X672" s="6" t="s">
        <v>231</v>
      </c>
      <c r="Y672" s="6" t="s">
        <v>231</v>
      </c>
      <c r="Z672" s="6" t="s">
        <v>231</v>
      </c>
      <c r="AA672" s="6" t="s">
        <v>231</v>
      </c>
      <c r="AB672" s="6" t="s">
        <v>231</v>
      </c>
      <c r="AC672" s="6" t="s">
        <v>231</v>
      </c>
      <c r="AD672" s="6" t="s">
        <v>231</v>
      </c>
      <c r="AE672" s="6" t="s">
        <v>231</v>
      </c>
      <c r="AF672" s="6" t="s">
        <v>231</v>
      </c>
      <c r="AG672" s="6" t="s">
        <v>231</v>
      </c>
      <c r="AH672" s="6" t="s">
        <v>231</v>
      </c>
      <c r="AI672" s="6" t="s">
        <v>231</v>
      </c>
      <c r="AJ672" s="6" t="s">
        <v>231</v>
      </c>
      <c r="AK672" s="6" t="s">
        <v>231</v>
      </c>
      <c r="AL672" s="6" t="s">
        <v>231</v>
      </c>
      <c r="AM672" s="6" t="s">
        <v>231</v>
      </c>
      <c r="AN672" s="6" t="s">
        <v>231</v>
      </c>
      <c r="AO672" s="6" t="s">
        <v>231</v>
      </c>
      <c r="AP672" s="6" t="s">
        <v>231</v>
      </c>
      <c r="AQ672" s="6" t="s">
        <v>231</v>
      </c>
      <c r="AR672" s="6" t="s">
        <v>231</v>
      </c>
      <c r="AS672" s="6" t="s">
        <v>231</v>
      </c>
      <c r="AT672" s="6" t="s">
        <v>231</v>
      </c>
      <c r="AU672" s="6" t="s">
        <v>231</v>
      </c>
      <c r="AV672" s="6" t="s">
        <v>231</v>
      </c>
      <c r="AW672" s="6" t="s">
        <v>231</v>
      </c>
    </row>
    <row r="675" spans="19:40" ht="15.75" customHeight="1" x14ac:dyDescent="0.2"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</row>
  </sheetData>
  <autoFilter ref="A20:K672"/>
  <mergeCells count="5">
    <mergeCell ref="I1:J1"/>
    <mergeCell ref="S17:Y17"/>
    <mergeCell ref="I4:J4"/>
    <mergeCell ref="L18:M18"/>
    <mergeCell ref="I3:J3"/>
  </mergeCells>
  <conditionalFormatting sqref="B21:B666">
    <cfRule type="containsErrors" dxfId="15" priority="30">
      <formula>ISERROR(B21)</formula>
    </cfRule>
  </conditionalFormatting>
  <conditionalFormatting sqref="B667">
    <cfRule type="containsErrors" dxfId="14" priority="29">
      <formula>ISERROR(B667)</formula>
    </cfRule>
  </conditionalFormatting>
  <conditionalFormatting sqref="B668">
    <cfRule type="containsErrors" dxfId="13" priority="28">
      <formula>ISERROR(B668)</formula>
    </cfRule>
  </conditionalFormatting>
  <conditionalFormatting sqref="B669:B671">
    <cfRule type="containsErrors" dxfId="12" priority="27">
      <formula>ISERROR(B669)</formula>
    </cfRule>
  </conditionalFormatting>
  <conditionalFormatting sqref="N21:R671">
    <cfRule type="expression" dxfId="11" priority="89" stopIfTrue="1">
      <formula>N21&lt;$I$10</formula>
    </cfRule>
    <cfRule type="expression" dxfId="10" priority="90" stopIfTrue="1">
      <formula>N21&lt;$I$11</formula>
    </cfRule>
    <cfRule type="cellIs" dxfId="9" priority="91" stopIfTrue="1" operator="lessThan">
      <formula>0</formula>
    </cfRule>
  </conditionalFormatting>
  <conditionalFormatting sqref="C21:F671">
    <cfRule type="expression" dxfId="8" priority="13" stopIfTrue="1">
      <formula>O21&lt;$I$10</formula>
    </cfRule>
    <cfRule type="expression" dxfId="7" priority="14" stopIfTrue="1">
      <formula>O21&lt;$I$11</formula>
    </cfRule>
    <cfRule type="expression" dxfId="6" priority="15" stopIfTrue="1">
      <formula>O21&lt;0</formula>
    </cfRule>
  </conditionalFormatting>
  <conditionalFormatting sqref="H21:H671 J21:K671">
    <cfRule type="expression" dxfId="5" priority="10" stopIfTrue="1">
      <formula>N21&lt;$I$10</formula>
    </cfRule>
    <cfRule type="expression" dxfId="4" priority="11" stopIfTrue="1">
      <formula>N21&lt;$I$11</formula>
    </cfRule>
    <cfRule type="expression" dxfId="3" priority="12" stopIfTrue="1">
      <formula>N21&lt;0</formula>
    </cfRule>
  </conditionalFormatting>
  <conditionalFormatting sqref="I21:I671">
    <cfRule type="expression" dxfId="2" priority="7" stopIfTrue="1">
      <formula>R21&lt;$I$10</formula>
    </cfRule>
    <cfRule type="expression" dxfId="1" priority="8" stopIfTrue="1">
      <formula>R21&lt;$I$11</formula>
    </cfRule>
    <cfRule type="expression" dxfId="0" priority="9" stopIfTrue="1">
      <formula>R21&lt;0</formula>
    </cfRule>
  </conditionalFormatting>
  <dataValidations count="3">
    <dataValidation type="whole" allowBlank="1" showInputMessage="1" showErrorMessage="1" error="Vul een periode in van minimaal 1 of maximaal 25 jaar in." sqref="K1">
      <formula1>1</formula1>
      <formula2>$AR$18-$S$18</formula2>
    </dataValidation>
    <dataValidation type="decimal" operator="lessThan" allowBlank="1" showInputMessage="1" showErrorMessage="1" error="Vul een percentage in van minder dan 0%." sqref="I10:I11">
      <formula1>0</formula1>
    </dataValidation>
    <dataValidation type="whole" allowBlank="1" showInputMessage="1" showErrorMessage="1" error="Voor de ingevulde periode kan geen groei / krimp worden berekend, omdat de leerlingenaantallen hiervoor ontbreken. _x000a__x000a_Vul opnieuw een evaluatiejaar in." sqref="K3">
      <formula1>$S$18</formula1>
      <formula2>$AR$18-$K$1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Leerlingaantallen_Vo_2010_2035</vt:lpstr>
    </vt:vector>
  </TitlesOfParts>
  <Company>Ministerie van OCW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Koens, Björn</dc:creator>
  <cp:lastModifiedBy>Koens</cp:lastModifiedBy>
  <dcterms:created xsi:type="dcterms:W3CDTF">2013-05-03T09:04:12Z</dcterms:created>
  <dcterms:modified xsi:type="dcterms:W3CDTF">2016-07-13T15:55:57Z</dcterms:modified>
</cp:coreProperties>
</file>